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855" activeTab="6"/>
  </bookViews>
  <sheets>
    <sheet name="DAD" sheetId="1" r:id="rId1"/>
    <sheet name="GFD" sheetId="2" r:id="rId2"/>
    <sheet name="KJD" sheetId="3" r:id="rId3"/>
    <sheet name="SZM" sheetId="4" r:id="rId4"/>
    <sheet name="MJ" sheetId="5" r:id="rId5"/>
    <sheet name="PS" sheetId="6" r:id="rId6"/>
    <sheet name="TS" sheetId="7" r:id="rId7"/>
  </sheets>
  <definedNames/>
  <calcPr fullCalcOnLoad="1"/>
</workbook>
</file>

<file path=xl/sharedStrings.xml><?xml version="1.0" encoding="utf-8"?>
<sst xmlns="http://schemas.openxmlformats.org/spreadsheetml/2006/main" count="1100" uniqueCount="166">
  <si>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</si>
  <si>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</si>
  <si>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</si>
  <si>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</si>
  <si>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</si>
  <si>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</si>
  <si>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</si>
  <si>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</si>
  <si>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</si>
  <si>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</si>
  <si>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</si>
  <si>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</si>
  <si>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</si>
  <si>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</si>
  <si>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</si>
  <si>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</si>
  <si>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</si>
  <si>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</si>
  <si>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</si>
  <si>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</si>
  <si>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</si>
  <si>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</si>
  <si>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</si>
  <si>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</si>
  <si>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</si>
  <si>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513 náklady na repre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</si>
  <si>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</si>
  <si>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</si>
  <si>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</si>
  <si>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</si>
  <si>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</si>
  <si>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</si>
  <si>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</si>
  <si>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</si>
  <si>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</si>
  <si>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</si>
  <si>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552,553 zůst.cena prod.m</t>
  </si>
  <si>
    <t>554 prodané poz.</t>
  </si>
  <si>
    <t>555 tvorba zák. rezerv</t>
  </si>
  <si>
    <t>556 tvorba zák.opr. …</t>
  </si>
  <si>
    <t>557 odpis pohledávky</t>
  </si>
  <si>
    <t>562 úroky</t>
  </si>
  <si>
    <t>569 ostatní fin. náklady</t>
  </si>
  <si>
    <t>náklady celkem</t>
  </si>
  <si>
    <t>Čerpání mzdových limitů</t>
  </si>
  <si>
    <t>Ukazatel</t>
  </si>
  <si>
    <t>Limit</t>
  </si>
  <si>
    <t>Skutečnost k 30.6.</t>
  </si>
  <si>
    <t>%</t>
  </si>
  <si>
    <t>Skutečnost k 30.9.</t>
  </si>
  <si>
    <t>Skutečnost k 31.12.</t>
  </si>
  <si>
    <t>hrubé mzdy</t>
  </si>
  <si>
    <t>OON</t>
  </si>
  <si>
    <t>počet pracovníků přep.</t>
  </si>
  <si>
    <t>průměrná mzda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</si>
  <si>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</si>
  <si>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</si>
  <si>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</si>
  <si>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</si>
  <si>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</si>
  <si>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414 - rez.fond z ost.titulů</t>
  </si>
  <si>
    <t>416 - fond reprod. majetku</t>
  </si>
  <si>
    <t>V Ý N O S Y</t>
  </si>
  <si>
    <t>601 výnosy za vl.výrobky</t>
  </si>
  <si>
    <t>602 výnosy z prodeje služ</t>
  </si>
  <si>
    <t>603 výnosy z pronájmu</t>
  </si>
  <si>
    <t>604 výnosy z prod.zboží</t>
  </si>
  <si>
    <t>611,612,613,614 zm.st. zás.</t>
  </si>
  <si>
    <t>621 aktivace materiál.</t>
  </si>
  <si>
    <t>622 aktivace vnitro. …</t>
  </si>
  <si>
    <t>623 aktiv. dl. neh.maj.</t>
  </si>
  <si>
    <t>624 aktiv. dl. hmot.maj.</t>
  </si>
  <si>
    <t>641 sml.pokuty a úroky</t>
  </si>
  <si>
    <t>642 ost. pokuty a penále</t>
  </si>
  <si>
    <t>643 výn. z odep. pohl</t>
  </si>
  <si>
    <t>644 výnosy z prod. mat.</t>
  </si>
  <si>
    <t>645 výn. z prodeje DNM</t>
  </si>
  <si>
    <t>646 výn. z prodeje DHM</t>
  </si>
  <si>
    <t>648 čerpání fondů</t>
  </si>
  <si>
    <t>649 jiné ost. výnosy</t>
  </si>
  <si>
    <t>662 úroky</t>
  </si>
  <si>
    <t>663 kursové zisky</t>
  </si>
  <si>
    <t>665 výnosy z dl. fin. …</t>
  </si>
  <si>
    <t>669 ost.fin.výnosy</t>
  </si>
  <si>
    <t>vlastní výnosy celkem</t>
  </si>
  <si>
    <t>671 dotace stát.rozpočet</t>
  </si>
  <si>
    <t>672 dotace - MÚ provoz</t>
  </si>
  <si>
    <r>
      <t xml:space="preserve">        </t>
    </r>
    <r>
      <rPr>
        <sz val="9"/>
        <rFont val="Arial"/>
        <family val="2"/>
      </rPr>
      <t>dotace - MÚ účelové</t>
    </r>
  </si>
  <si>
    <t xml:space="preserve">        dotace - kraj + MK</t>
  </si>
  <si>
    <t>673 dotace státních fondů</t>
  </si>
  <si>
    <t>674 dotace Úřad práce</t>
  </si>
  <si>
    <r>
      <t xml:space="preserve">    </t>
    </r>
    <r>
      <rPr>
        <sz val="9"/>
        <rFont val="Arial"/>
        <family val="2"/>
      </rPr>
      <t xml:space="preserve">    dotace - ostatní</t>
    </r>
  </si>
  <si>
    <t>dotace celkem</t>
  </si>
  <si>
    <t>výnosy celkem</t>
  </si>
  <si>
    <t>hospodářský výsledek</t>
  </si>
  <si>
    <t>Stav pohledávek a závazků</t>
  </si>
  <si>
    <t>pohledávky do splatnosti</t>
  </si>
  <si>
    <t>pohledávky po splatnosti</t>
  </si>
  <si>
    <t>závazky do splatnosti</t>
  </si>
  <si>
    <t>závazky po splatnosti</t>
  </si>
  <si>
    <t xml:space="preserve"> </t>
  </si>
  <si>
    <t>416 - fond repod. majetku</t>
  </si>
  <si>
    <t xml:space="preserve">        dotace - kraj</t>
  </si>
  <si>
    <t>pohedávky po splatnosti</t>
  </si>
  <si>
    <t>% čerp</t>
  </si>
  <si>
    <t>RS</t>
  </si>
  <si>
    <t>celkový hosp. výsledek</t>
  </si>
  <si>
    <t>Při čerpání mzdových limitů nebyl překročen žádný ze závazných ukazatelů.</t>
  </si>
  <si>
    <t>Z OON jsou hrazeny náklady na dohody o provedení práce, např. historikům umění zpracovávajícím texty k velkým výstavám, externím spolupracovníkům na víkendové výpomoci apod.</t>
  </si>
  <si>
    <t>Divadlo A. Dvořáka Příbram, Legionářů 400, Příbram VII</t>
  </si>
  <si>
    <t>Galerie Františka Drtikola Příbram, Zámeček - Ernestinum, Příbram I</t>
  </si>
  <si>
    <t>Knihovna Jana Drdy, nám. T. G. Masaryka 156, Příbram I</t>
  </si>
  <si>
    <t>Sportovní zařízení města Příbram, Legionářů 378, Příbram VII</t>
  </si>
  <si>
    <t>Městské jesle a rehabilitační stacionář Příbram, Bratří Čapků 277, Příbram VII</t>
  </si>
  <si>
    <t>Pečovatelská služba města Příbram, Brodská 100, Příbram VIII</t>
  </si>
  <si>
    <t>Technické služby města Příbram, U Kasáren 6, Příbram IV</t>
  </si>
  <si>
    <t>672 dotace stát.rozpočet</t>
  </si>
  <si>
    <t xml:space="preserve">        dotace - MÚ provoz</t>
  </si>
  <si>
    <t xml:space="preserve">       dotace státních fondů</t>
  </si>
  <si>
    <t xml:space="preserve">       dotace Úřad práce</t>
  </si>
  <si>
    <t xml:space="preserve">                        svoz KO</t>
  </si>
  <si>
    <t>1) Mírné překročení spotřeby na účtu 501 - nákup materiálu vznikl zejména nákupem většiny spotřebního materiálu a didaktických pomůcek pro celý rok.</t>
  </si>
  <si>
    <t>1) Organizace obdržela pro rok 2011 provozní příspěvek navýšený oproti roku 2010 o 900 000,- Kč. Tato částka kompenzuje snížení příspěvku z MPSV, jehož propad činí 980 tis. Kč.</t>
  </si>
  <si>
    <t>5) Organizace zajišťuje svoz komunálního, velkobjemového a tříděného odpadu z katastru města, integrovaných obcí a smluvně dalších 48 obcí regionu. V současnosti je ve městě již 80 hnízd na tříděný odpad.</t>
  </si>
  <si>
    <t>3) V březnu byla zrevidována, opravena a uvedena do provozu všechna dětská hřiště ve městě, vč. výměny písku v souladu s normami.</t>
  </si>
  <si>
    <t xml:space="preserve">investiční příspěvek </t>
  </si>
  <si>
    <t>544 prodaný materiál</t>
  </si>
  <si>
    <t>Mzdové náklady byly mírně překročeny v části "hrubé mzdy", vzhledem k tomu, že nebyly zcela vyčerpány prostředky na ostatní osobní náklady, celkový mzdový limit překročen nebyl.</t>
  </si>
  <si>
    <t>1) Divadlo v roce účetně zatížil odpis zůstatkové hodnoty autobusu Karosa ve výši 135 205,- Kč, který byl po 40 letech provozu zlikvidován a odhlášen.</t>
  </si>
  <si>
    <t>2) Větší investicí do technického vybavení divadla byl nákup mikroportů a mikrofonů v částce převyšující 350 tisíc korun.</t>
  </si>
  <si>
    <t>3) Stále přetrvává problém s podfinancováním kina, jehož provoz se musí dotovat z výnosů ostatních provozů organizace.</t>
  </si>
  <si>
    <t xml:space="preserve">1) Galerie překročila plánované náklady na účtu opravy a údržba vzhledem k tomu, že byla uhrazena cena za nová osvětlovací tělesa na chodbách ve třech podlažích východního křídla </t>
  </si>
  <si>
    <t>2) GFD uspořádala v roce 2011 11 výstav, které navštívilo 8 968 osob. Kromě deseti vernisáží proběhlo v prostorách galerie dalších 30 akcí, které navštívilo 1 750 návštěvníků.</t>
  </si>
  <si>
    <t>dětí i dospělých, do Příbrami přijížděly školy z různých míst okresu. Celková návštěvnost byla nejvyšší v historii galerie - 4 538 osob.</t>
  </si>
  <si>
    <t>soutěž "Příbram Hanuše Jelínka a Noc s Andersenem.</t>
  </si>
  <si>
    <t>1) Knihovna postupně rozšiřuje svoji nabídku elektronických služeb - rozšíření obsahu webových stránek, vydávání elektronického zpravodaje a také e-shop.</t>
  </si>
  <si>
    <t>2) Byla otevřena nová studovna pro handicapované na pobočce v Křižáku - byly nainstalovány speciální programy pro slabozraké, tento SW byl zakoupen za pomoci dotace ve výši 65 000,- Kč z MK ČR.</t>
  </si>
  <si>
    <t>3) V druhé polovině roku 2011 bylo rozhodnuto o čerpání fondu reprodukce ve výši 167 832,- Kč na úhradu oprav.</t>
  </si>
  <si>
    <t>4) Knihovna v roce 2011 uspořádala celkem 236 kulturních a 552 vzdělávacích akcí, kterých se dohromady zúčastnilo 12 674 návštěvníků. Mezi nejvýznamnější patřily jako vždy Měsíc pro duši, literární</t>
  </si>
  <si>
    <t>5) Knihovna v rámci své regionální funkce obsluhuje 154 knihovny. Na tuto službu dostává dotaci z KÚ Středočeského  kraje, která pro letošní rok byla opět zkrácena, a to na částku 913 210,- Kč</t>
  </si>
  <si>
    <t xml:space="preserve">1) V roce 2011 proběhly v SZM následující opravy a rekonstrukce - rekonstrukce venkovního bazénu, opravy technologie plaveckého bazénu, oprava oken na plaveckém bazénu, oprava </t>
  </si>
  <si>
    <t>vzduchotechniky ve víceúčelové hale plaveckého bazénu, rekonstrukce toalet na venkovím bazénu, výměna střechy na terase v průčelí plaveckého bazénu, tekonstrukce technologie sauny,</t>
  </si>
  <si>
    <t>výměna vstupních dvěří v sauně, celková rekonstrukce stánku s občerstvením. Na zimním stadionu pak byla zajištěna oprava čpavkového hospodářství, oprava roleb a oprava mantinelů.</t>
  </si>
  <si>
    <t>2) Vzhledem k nepříznivému počasí došlo k propadu tržeb na venkovním bazénu o cca 110 tisíc proti plánovaným výnosům. Ze stejného důvodu byly nižší tržby i v letním kině.</t>
  </si>
  <si>
    <t>3) Nižší tržby byly i za ubytování v hotelu, kde byla odřeknuta dvě plánovaná soustředění zahraničních bruslařů, což ovlivnilo i tržby za pronájem ledové plochy.</t>
  </si>
  <si>
    <t>2) Podařilo se získat sponzorské dary ve výši 52 178,- Kč.</t>
  </si>
  <si>
    <t>3) Překročení plánovaných nákladů na položce 511 - opravy a údržba byl dán nutnými opravami a revizemi , které jsou určeny právními předpisy.</t>
  </si>
  <si>
    <t>V průběhu roku</t>
  </si>
  <si>
    <t>došlo k přesunu finančních prostředků mezi PS a DD (navýšení pro PS o 1 mil. Kč a snížení u DD ve stejné výši), 350 000,- Kč z nevyčerpaného neinvestičního příspěvku bylo vráceno zpět zřizovateli.</t>
  </si>
  <si>
    <t>2) V roce 2011 byl čerpán rezervní fond ve výši 222 335,44 Kč z účelově vázaných sponzorských darů (nerezový stůl, komoda, koberec, váha atd.). Z fondu reprodukce byla čerpána částka 1 179 876,40 Kč</t>
  </si>
  <si>
    <t>na nákup dvou vozů Citroën Berlingo, zažehlovacího stroje Goldseal, dvou cvičebních prvků do seniorparku, polohovacích lůžek do DD a systému stropního zvedáku pro nácvik chůze klientů.</t>
  </si>
  <si>
    <t>3) Vlivem úpravy pracovních úvazků a podporou prodeje poukázek veřejnosti byl oproti předešlým letům vykázaný zisk ve výši 15 280,37 Kč.</t>
  </si>
  <si>
    <t>domova je 84,6 roku.</t>
  </si>
  <si>
    <t xml:space="preserve">4) Pečovatelská služba byla během roku poskytována celkem 829 uživatelům. V DD bylo k 31.12.2011 z 58 lůžek obsazeno 57, z čehož 34 osob je trvale upoutáno na lůžko. Průměrný věk obyvatel </t>
  </si>
  <si>
    <t>4) V rámci údržby a nahlášených poruch bylo opraveno 982 světelných bodů a cca 320 patic poničených zejména vandaly. Postupně jsou opravovány staré sloupy.</t>
  </si>
  <si>
    <t>V součinnosti s OŽP MěÚ byly průběžně likvidovány černé skládky.</t>
  </si>
  <si>
    <t>6) Psí útulek Lazec byl rozšířen o 3 kotce, celkem bylo v průběhu roku v útulku umístěno 220 psů, z nichž 92 bylo adoptováno novými pány a 100 psů si vyzvedli majitelé.</t>
  </si>
  <si>
    <t>2) Byly opraveny nástřiky 196 přechodů pro chodce, vyznačeno 47 parkovišt pro ZTP a vybudován přístupový chodník ke hřišti pod Svatou Horou.</t>
  </si>
  <si>
    <t>Zámečku - Ernestina, kromě toho byly vymalovány všechny výstavní prostory galerie a opraven poškozený klavír.</t>
  </si>
  <si>
    <t>V letním kině byla provedena oprava střechy, zhotovena elektrická přípojka z kina na skatepark.</t>
  </si>
  <si>
    <t>4) Příznivě se vyvíjely tržby za plaveckou výuku předškolní a školní mládeže.</t>
  </si>
  <si>
    <t xml:space="preserve">5) Stále přetrvává problém s dlužníky, všechny pohledávky jsou vymáhány soudní cestou. Pohledávky za velkými dlužníky činily k 31.12.2011 celkem 2 471 939,- Kč, z čehož </t>
  </si>
  <si>
    <t>menší část byla uhrazena v měsíci lednu 2012.</t>
  </si>
  <si>
    <t>4) Divadlo A. Dvořáká žádá vedení města  o zvážení, zda neupustit od korunových pronájmů a o navrácení Divadelního klubu zpět do správy divadla.</t>
  </si>
  <si>
    <t>3) V říjnu a listopadu probíhala ve výstavních sálech II. patra výstava Hry a klamy, kterou se podařilo získat ze science centra IQ Park Liberec. Interaktivní výstava vzbudila velký zájem</t>
  </si>
  <si>
    <t>1) Organizace získala nový stroj SILKOT  na výspravy výtluků na silnicích. V průběhu roku bylo upraveno cca 3 500 m2 komunikací. Cena stroje je postupně hrazena z inv. příspěvku zřizovatele.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</si>
</sst>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%"/>
    <numFmt numFmtId="166" formatCode="#,##0.0\ _K_č"/>
    <numFmt numFmtId="167" formatCode="0.0"/>
    <numFmt numFmtId="168" formatCode="#,##0.00&quot;     &quot;"/>
    <numFmt numFmtId="169" formatCode="\ #,##0.00&quot;      &quot;;\-#,##0.00&quot;      &quot;;&quot; -&quot;#&quot;      &quot;;@\ "/>
    <numFmt numFmtId="170" formatCode="#,#0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sz val="9"/>
      <name val="Arial CE"/>
      <family val="0"/>
    </font>
    <font>
      <sz val="10"/>
      <name val="Arial CE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2" xfId="0" applyBorder="1" applyAlignment="1">
      <alignment/>
    </xf>
    <xf numFmtId="4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4" fontId="4" fillId="0" borderId="25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4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4" fontId="0" fillId="0" borderId="37" xfId="0" applyNumberForma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right"/>
    </xf>
    <xf numFmtId="0" fontId="0" fillId="0" borderId="17" xfId="0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40" xfId="0" applyFont="1" applyBorder="1" applyAlignment="1">
      <alignment/>
    </xf>
    <xf numFmtId="4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44" xfId="0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0" fontId="0" fillId="0" borderId="16" xfId="0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6" fillId="0" borderId="48" xfId="0" applyNumberFormat="1" applyFont="1" applyBorder="1" applyAlignment="1">
      <alignment horizontal="right"/>
    </xf>
    <xf numFmtId="4" fontId="6" fillId="0" borderId="49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50" xfId="0" applyNumberFormat="1" applyFont="1" applyBorder="1" applyAlignment="1">
      <alignment horizontal="right"/>
    </xf>
    <xf numFmtId="4" fontId="6" fillId="0" borderId="51" xfId="0" applyNumberFormat="1" applyFont="1" applyBorder="1" applyAlignment="1">
      <alignment horizontal="right"/>
    </xf>
    <xf numFmtId="4" fontId="6" fillId="0" borderId="52" xfId="0" applyNumberFormat="1" applyFont="1" applyBorder="1" applyAlignment="1">
      <alignment horizontal="right"/>
    </xf>
    <xf numFmtId="4" fontId="6" fillId="0" borderId="53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4" fontId="6" fillId="0" borderId="47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4" fontId="6" fillId="0" borderId="49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4" fontId="6" fillId="0" borderId="50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7" fillId="0" borderId="24" xfId="0" applyFont="1" applyBorder="1" applyAlignment="1">
      <alignment/>
    </xf>
    <xf numFmtId="4" fontId="7" fillId="0" borderId="33" xfId="0" applyNumberFormat="1" applyFont="1" applyBorder="1" applyAlignment="1">
      <alignment horizontal="right"/>
    </xf>
    <xf numFmtId="4" fontId="7" fillId="0" borderId="50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50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6" fillId="0" borderId="58" xfId="0" applyNumberFormat="1" applyFont="1" applyBorder="1" applyAlignment="1">
      <alignment horizontal="right"/>
    </xf>
    <xf numFmtId="4" fontId="6" fillId="0" borderId="59" xfId="0" applyNumberFormat="1" applyFont="1" applyBorder="1" applyAlignment="1">
      <alignment horizontal="right"/>
    </xf>
    <xf numFmtId="4" fontId="6" fillId="0" borderId="53" xfId="0" applyNumberFormat="1" applyFont="1" applyBorder="1" applyAlignment="1">
      <alignment/>
    </xf>
    <xf numFmtId="4" fontId="6" fillId="0" borderId="58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0" fontId="6" fillId="0" borderId="52" xfId="0" applyFont="1" applyBorder="1" applyAlignment="1">
      <alignment horizontal="right"/>
    </xf>
    <xf numFmtId="0" fontId="7" fillId="0" borderId="59" xfId="0" applyFont="1" applyBorder="1" applyAlignment="1">
      <alignment/>
    </xf>
    <xf numFmtId="4" fontId="7" fillId="0" borderId="52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7" fillId="0" borderId="58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/>
    </xf>
    <xf numFmtId="4" fontId="7" fillId="0" borderId="58" xfId="0" applyNumberFormat="1" applyFont="1" applyBorder="1" applyAlignment="1">
      <alignment/>
    </xf>
    <xf numFmtId="4" fontId="7" fillId="0" borderId="59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4" fontId="4" fillId="0" borderId="51" xfId="0" applyNumberFormat="1" applyFont="1" applyBorder="1" applyAlignment="1">
      <alignment/>
    </xf>
    <xf numFmtId="0" fontId="0" fillId="0" borderId="61" xfId="0" applyBorder="1" applyAlignment="1">
      <alignment/>
    </xf>
    <xf numFmtId="4" fontId="4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62" xfId="0" applyFont="1" applyBorder="1" applyAlignment="1">
      <alignment/>
    </xf>
    <xf numFmtId="0" fontId="0" fillId="0" borderId="62" xfId="0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right"/>
    </xf>
    <xf numFmtId="0" fontId="3" fillId="0" borderId="68" xfId="0" applyFont="1" applyBorder="1" applyAlignment="1">
      <alignment horizontal="left"/>
    </xf>
    <xf numFmtId="0" fontId="2" fillId="0" borderId="69" xfId="0" applyFont="1" applyBorder="1" applyAlignment="1">
      <alignment/>
    </xf>
    <xf numFmtId="0" fontId="3" fillId="0" borderId="70" xfId="0" applyFont="1" applyBorder="1" applyAlignment="1">
      <alignment horizontal="center"/>
    </xf>
    <xf numFmtId="0" fontId="3" fillId="0" borderId="70" xfId="0" applyFont="1" applyBorder="1" applyAlignment="1">
      <alignment horizontal="left"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4" xfId="0" applyFont="1" applyBorder="1" applyAlignment="1">
      <alignment horizontal="right"/>
    </xf>
    <xf numFmtId="0" fontId="3" fillId="0" borderId="71" xfId="0" applyFont="1" applyBorder="1" applyAlignment="1">
      <alignment horizontal="center"/>
    </xf>
    <xf numFmtId="0" fontId="0" fillId="0" borderId="77" xfId="0" applyFont="1" applyBorder="1" applyAlignment="1">
      <alignment/>
    </xf>
    <xf numFmtId="4" fontId="6" fillId="0" borderId="70" xfId="34" applyNumberFormat="1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Fill="1" applyBorder="1" applyAlignment="1">
      <alignment/>
    </xf>
    <xf numFmtId="0" fontId="3" fillId="0" borderId="8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63" xfId="0" applyBorder="1" applyAlignment="1">
      <alignment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83" xfId="0" applyFont="1" applyBorder="1" applyAlignment="1">
      <alignment/>
    </xf>
    <xf numFmtId="0" fontId="0" fillId="0" borderId="71" xfId="0" applyFont="1" applyBorder="1" applyAlignment="1">
      <alignment/>
    </xf>
    <xf numFmtId="0" fontId="3" fillId="0" borderId="66" xfId="0" applyFont="1" applyBorder="1" applyAlignment="1">
      <alignment horizontal="left"/>
    </xf>
    <xf numFmtId="0" fontId="3" fillId="0" borderId="68" xfId="0" applyFont="1" applyBorder="1" applyAlignment="1">
      <alignment horizontal="center"/>
    </xf>
    <xf numFmtId="0" fontId="3" fillId="0" borderId="84" xfId="0" applyFont="1" applyBorder="1" applyAlignment="1">
      <alignment horizontal="left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88" xfId="0" applyFont="1" applyBorder="1" applyAlignment="1">
      <alignment/>
    </xf>
    <xf numFmtId="0" fontId="7" fillId="0" borderId="80" xfId="0" applyFont="1" applyBorder="1" applyAlignment="1">
      <alignment/>
    </xf>
    <xf numFmtId="0" fontId="3" fillId="0" borderId="0" xfId="0" applyFont="1" applyAlignment="1">
      <alignment/>
    </xf>
    <xf numFmtId="0" fontId="0" fillId="0" borderId="89" xfId="0" applyFont="1" applyBorder="1" applyAlignment="1">
      <alignment/>
    </xf>
    <xf numFmtId="4" fontId="0" fillId="0" borderId="90" xfId="0" applyNumberFormat="1" applyBorder="1" applyAlignment="1">
      <alignment/>
    </xf>
    <xf numFmtId="4" fontId="0" fillId="0" borderId="76" xfId="0" applyNumberFormat="1" applyBorder="1" applyAlignment="1">
      <alignment/>
    </xf>
    <xf numFmtId="4" fontId="6" fillId="0" borderId="70" xfId="0" applyNumberFormat="1" applyFont="1" applyBorder="1" applyAlignment="1">
      <alignment/>
    </xf>
    <xf numFmtId="4" fontId="6" fillId="0" borderId="91" xfId="34" applyNumberFormat="1" applyFont="1" applyBorder="1" applyAlignment="1">
      <alignment/>
    </xf>
    <xf numFmtId="4" fontId="6" fillId="0" borderId="91" xfId="0" applyNumberFormat="1" applyFont="1" applyBorder="1" applyAlignment="1">
      <alignment/>
    </xf>
    <xf numFmtId="4" fontId="6" fillId="0" borderId="92" xfId="34" applyNumberFormat="1" applyFont="1" applyBorder="1" applyAlignment="1">
      <alignment/>
    </xf>
    <xf numFmtId="4" fontId="6" fillId="0" borderId="92" xfId="0" applyNumberFormat="1" applyFont="1" applyBorder="1" applyAlignment="1">
      <alignment/>
    </xf>
    <xf numFmtId="4" fontId="7" fillId="0" borderId="93" xfId="34" applyNumberFormat="1" applyFont="1" applyBorder="1" applyAlignment="1">
      <alignment/>
    </xf>
    <xf numFmtId="4" fontId="7" fillId="0" borderId="81" xfId="34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4" fillId="0" borderId="39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4" fillId="0" borderId="43" xfId="0" applyNumberFormat="1" applyFont="1" applyBorder="1" applyAlignment="1">
      <alignment horizontal="right"/>
    </xf>
    <xf numFmtId="4" fontId="0" fillId="0" borderId="4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9" fillId="0" borderId="0" xfId="0" applyFont="1" applyAlignment="1">
      <alignment/>
    </xf>
    <xf numFmtId="4" fontId="6" fillId="0" borderId="35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0" fillId="0" borderId="48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7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94" xfId="0" applyFont="1" applyBorder="1" applyAlignment="1">
      <alignment/>
    </xf>
    <xf numFmtId="0" fontId="3" fillId="0" borderId="95" xfId="0" applyFont="1" applyBorder="1" applyAlignment="1">
      <alignment/>
    </xf>
    <xf numFmtId="0" fontId="3" fillId="0" borderId="96" xfId="0" applyFont="1" applyBorder="1" applyAlignment="1">
      <alignment/>
    </xf>
    <xf numFmtId="4" fontId="3" fillId="0" borderId="97" xfId="0" applyNumberFormat="1" applyFont="1" applyBorder="1" applyAlignment="1">
      <alignment/>
    </xf>
    <xf numFmtId="0" fontId="0" fillId="0" borderId="94" xfId="0" applyBorder="1" applyAlignment="1">
      <alignment/>
    </xf>
    <xf numFmtId="4" fontId="0" fillId="0" borderId="56" xfId="0" applyNumberFormat="1" applyBorder="1" applyAlignment="1">
      <alignment/>
    </xf>
    <xf numFmtId="0" fontId="0" fillId="0" borderId="96" xfId="0" applyBorder="1" applyAlignment="1">
      <alignment/>
    </xf>
    <xf numFmtId="4" fontId="0" fillId="0" borderId="98" xfId="0" applyNumberFormat="1" applyBorder="1" applyAlignment="1">
      <alignment/>
    </xf>
    <xf numFmtId="0" fontId="0" fillId="0" borderId="99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00" xfId="0" applyBorder="1" applyAlignment="1">
      <alignment/>
    </xf>
    <xf numFmtId="0" fontId="4" fillId="0" borderId="38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4" fillId="0" borderId="41" xfId="0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60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7" fillId="0" borderId="51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52" xfId="0" applyFont="1" applyBorder="1" applyAlignment="1">
      <alignment horizontal="center"/>
    </xf>
    <xf numFmtId="2" fontId="3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48" xfId="0" applyNumberFormat="1" applyFont="1" applyBorder="1" applyAlignment="1">
      <alignment horizontal="right"/>
    </xf>
    <xf numFmtId="4" fontId="6" fillId="0" borderId="50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7" fillId="0" borderId="50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58" xfId="0" applyNumberFormat="1" applyFont="1" applyBorder="1" applyAlignment="1">
      <alignment horizontal="right"/>
    </xf>
    <xf numFmtId="4" fontId="0" fillId="0" borderId="5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10" fillId="0" borderId="28" xfId="0" applyNumberFormat="1" applyFont="1" applyBorder="1" applyAlignment="1">
      <alignment horizontal="right"/>
    </xf>
    <xf numFmtId="4" fontId="6" fillId="0" borderId="45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3" fillId="0" borderId="101" xfId="0" applyNumberFormat="1" applyFont="1" applyBorder="1" applyAlignment="1">
      <alignment/>
    </xf>
    <xf numFmtId="4" fontId="33" fillId="0" borderId="27" xfId="0" applyNumberFormat="1" applyFont="1" applyBorder="1" applyAlignment="1">
      <alignment horizontal="center"/>
    </xf>
    <xf numFmtId="4" fontId="33" fillId="0" borderId="102" xfId="0" applyNumberFormat="1" applyFont="1" applyBorder="1" applyAlignment="1">
      <alignment/>
    </xf>
    <xf numFmtId="4" fontId="33" fillId="0" borderId="28" xfId="0" applyNumberFormat="1" applyFont="1" applyBorder="1" applyAlignment="1">
      <alignment/>
    </xf>
    <xf numFmtId="0" fontId="33" fillId="0" borderId="28" xfId="0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6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33" fillId="0" borderId="0" xfId="0" applyNumberFormat="1" applyFont="1" applyAlignment="1">
      <alignment/>
    </xf>
    <xf numFmtId="4" fontId="4" fillId="0" borderId="48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4" fontId="4" fillId="0" borderId="103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/>
    </xf>
    <xf numFmtId="0" fontId="4" fillId="0" borderId="104" xfId="0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10" fillId="0" borderId="102" xfId="0" applyNumberFormat="1" applyFont="1" applyBorder="1" applyAlignment="1">
      <alignment horizontal="right"/>
    </xf>
    <xf numFmtId="4" fontId="10" fillId="0" borderId="105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8" fillId="0" borderId="106" xfId="0" applyNumberFormat="1" applyFont="1" applyBorder="1" applyAlignment="1">
      <alignment/>
    </xf>
    <xf numFmtId="4" fontId="48" fillId="0" borderId="107" xfId="0" applyNumberFormat="1" applyFont="1" applyBorder="1" applyAlignment="1">
      <alignment/>
    </xf>
    <xf numFmtId="4" fontId="48" fillId="0" borderId="108" xfId="0" applyNumberFormat="1" applyFont="1" applyBorder="1" applyAlignment="1">
      <alignment/>
    </xf>
    <xf numFmtId="4" fontId="48" fillId="0" borderId="109" xfId="0" applyNumberFormat="1" applyFont="1" applyBorder="1" applyAlignment="1">
      <alignment/>
    </xf>
    <xf numFmtId="4" fontId="48" fillId="0" borderId="91" xfId="0" applyNumberFormat="1" applyFont="1" applyBorder="1" applyAlignment="1">
      <alignment/>
    </xf>
    <xf numFmtId="4" fontId="48" fillId="0" borderId="110" xfId="0" applyNumberFormat="1" applyFont="1" applyBorder="1" applyAlignment="1">
      <alignment/>
    </xf>
    <xf numFmtId="4" fontId="48" fillId="0" borderId="111" xfId="0" applyNumberFormat="1" applyFont="1" applyBorder="1" applyAlignment="1">
      <alignment/>
    </xf>
    <xf numFmtId="4" fontId="48" fillId="0" borderId="92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3" fillId="0" borderId="93" xfId="0" applyFont="1" applyBorder="1" applyAlignment="1">
      <alignment/>
    </xf>
    <xf numFmtId="0" fontId="3" fillId="0" borderId="112" xfId="0" applyFont="1" applyBorder="1" applyAlignment="1">
      <alignment/>
    </xf>
    <xf numFmtId="0" fontId="3" fillId="0" borderId="113" xfId="0" applyFont="1" applyBorder="1" applyAlignment="1">
      <alignment/>
    </xf>
    <xf numFmtId="0" fontId="3" fillId="0" borderId="81" xfId="0" applyFont="1" applyBorder="1" applyAlignment="1">
      <alignment/>
    </xf>
    <xf numFmtId="4" fontId="3" fillId="0" borderId="82" xfId="0" applyNumberFormat="1" applyFont="1" applyBorder="1" applyAlignment="1">
      <alignment/>
    </xf>
    <xf numFmtId="0" fontId="3" fillId="0" borderId="113" xfId="0" applyFont="1" applyBorder="1" applyAlignment="1">
      <alignment horizontal="right"/>
    </xf>
    <xf numFmtId="0" fontId="0" fillId="0" borderId="108" xfId="0" applyBorder="1" applyAlignment="1">
      <alignment/>
    </xf>
    <xf numFmtId="0" fontId="0" fillId="0" borderId="114" xfId="0" applyBorder="1" applyAlignment="1">
      <alignment/>
    </xf>
    <xf numFmtId="4" fontId="0" fillId="0" borderId="115" xfId="0" applyNumberFormat="1" applyBorder="1" applyAlignment="1">
      <alignment/>
    </xf>
    <xf numFmtId="0" fontId="0" fillId="0" borderId="116" xfId="0" applyBorder="1" applyAlignment="1">
      <alignment/>
    </xf>
    <xf numFmtId="4" fontId="0" fillId="0" borderId="117" xfId="0" applyNumberFormat="1" applyFont="1" applyBorder="1" applyAlignment="1">
      <alignment/>
    </xf>
    <xf numFmtId="4" fontId="0" fillId="0" borderId="108" xfId="0" applyNumberFormat="1" applyBorder="1" applyAlignment="1">
      <alignment/>
    </xf>
    <xf numFmtId="4" fontId="0" fillId="0" borderId="114" xfId="0" applyNumberFormat="1" applyBorder="1" applyAlignment="1">
      <alignment/>
    </xf>
    <xf numFmtId="4" fontId="0" fillId="0" borderId="118" xfId="0" applyNumberFormat="1" applyBorder="1" applyAlignment="1">
      <alignment/>
    </xf>
    <xf numFmtId="0" fontId="0" fillId="0" borderId="72" xfId="0" applyFont="1" applyBorder="1" applyAlignment="1">
      <alignment/>
    </xf>
    <xf numFmtId="0" fontId="0" fillId="0" borderId="119" xfId="0" applyBorder="1" applyAlignment="1">
      <alignment/>
    </xf>
    <xf numFmtId="4" fontId="0" fillId="0" borderId="87" xfId="0" applyNumberFormat="1" applyBorder="1" applyAlignment="1">
      <alignment/>
    </xf>
    <xf numFmtId="0" fontId="0" fillId="0" borderId="120" xfId="0" applyBorder="1" applyAlignment="1">
      <alignment/>
    </xf>
    <xf numFmtId="4" fontId="8" fillId="0" borderId="111" xfId="0" applyNumberFormat="1" applyFont="1" applyBorder="1" applyAlignment="1">
      <alignment horizontal="right"/>
    </xf>
    <xf numFmtId="4" fontId="5" fillId="0" borderId="109" xfId="0" applyNumberFormat="1" applyFont="1" applyBorder="1" applyAlignment="1">
      <alignment horizontal="right"/>
    </xf>
    <xf numFmtId="4" fontId="5" fillId="0" borderId="91" xfId="0" applyNumberFormat="1" applyFont="1" applyBorder="1" applyAlignment="1">
      <alignment horizontal="right"/>
    </xf>
    <xf numFmtId="4" fontId="5" fillId="0" borderId="78" xfId="0" applyNumberFormat="1" applyFont="1" applyBorder="1" applyAlignment="1">
      <alignment horizontal="right"/>
    </xf>
    <xf numFmtId="0" fontId="0" fillId="0" borderId="89" xfId="0" applyBorder="1" applyAlignment="1">
      <alignment/>
    </xf>
    <xf numFmtId="4" fontId="0" fillId="0" borderId="106" xfId="0" applyNumberFormat="1" applyBorder="1" applyAlignment="1">
      <alignment/>
    </xf>
    <xf numFmtId="4" fontId="0" fillId="0" borderId="116" xfId="0" applyNumberFormat="1" applyBorder="1" applyAlignment="1">
      <alignment/>
    </xf>
    <xf numFmtId="4" fontId="0" fillId="0" borderId="72" xfId="0" applyNumberFormat="1" applyFont="1" applyBorder="1" applyAlignment="1">
      <alignment/>
    </xf>
    <xf numFmtId="4" fontId="0" fillId="0" borderId="119" xfId="0" applyNumberFormat="1" applyBorder="1" applyAlignment="1">
      <alignment/>
    </xf>
    <xf numFmtId="4" fontId="0" fillId="0" borderId="120" xfId="0" applyNumberFormat="1" applyBorder="1" applyAlignment="1">
      <alignment/>
    </xf>
    <xf numFmtId="4" fontId="8" fillId="0" borderId="107" xfId="0" applyNumberFormat="1" applyFont="1" applyBorder="1" applyAlignment="1">
      <alignment horizontal="right"/>
    </xf>
    <xf numFmtId="4" fontId="8" fillId="0" borderId="109" xfId="0" applyNumberFormat="1" applyFont="1" applyBorder="1" applyAlignment="1">
      <alignment horizontal="right"/>
    </xf>
    <xf numFmtId="4" fontId="8" fillId="0" borderId="106" xfId="0" applyNumberFormat="1" applyFont="1" applyBorder="1" applyAlignment="1">
      <alignment horizontal="right"/>
    </xf>
    <xf numFmtId="4" fontId="8" fillId="0" borderId="70" xfId="0" applyNumberFormat="1" applyFont="1" applyBorder="1" applyAlignment="1">
      <alignment horizontal="right"/>
    </xf>
    <xf numFmtId="4" fontId="8" fillId="0" borderId="77" xfId="0" applyNumberFormat="1" applyFont="1" applyBorder="1" applyAlignment="1">
      <alignment horizontal="right"/>
    </xf>
    <xf numFmtId="4" fontId="8" fillId="0" borderId="108" xfId="0" applyNumberFormat="1" applyFont="1" applyBorder="1" applyAlignment="1">
      <alignment horizontal="right"/>
    </xf>
    <xf numFmtId="4" fontId="8" fillId="0" borderId="91" xfId="0" applyNumberFormat="1" applyFont="1" applyBorder="1" applyAlignment="1">
      <alignment horizontal="right"/>
    </xf>
    <xf numFmtId="4" fontId="8" fillId="0" borderId="78" xfId="0" applyNumberFormat="1" applyFont="1" applyBorder="1" applyAlignment="1">
      <alignment horizontal="right"/>
    </xf>
    <xf numFmtId="4" fontId="8" fillId="0" borderId="91" xfId="48" applyNumberFormat="1" applyFont="1" applyBorder="1" applyAlignment="1">
      <alignment horizontal="right"/>
    </xf>
    <xf numFmtId="4" fontId="8" fillId="0" borderId="110" xfId="0" applyNumberFormat="1" applyFont="1" applyBorder="1" applyAlignment="1">
      <alignment horizontal="right"/>
    </xf>
    <xf numFmtId="4" fontId="8" fillId="0" borderId="92" xfId="0" applyNumberFormat="1" applyFont="1" applyBorder="1" applyAlignment="1">
      <alignment horizontal="right"/>
    </xf>
    <xf numFmtId="4" fontId="8" fillId="0" borderId="88" xfId="0" applyNumberFormat="1" applyFont="1" applyBorder="1" applyAlignment="1">
      <alignment horizontal="right"/>
    </xf>
    <xf numFmtId="4" fontId="5" fillId="0" borderId="108" xfId="0" applyNumberFormat="1" applyFont="1" applyBorder="1" applyAlignment="1">
      <alignment horizontal="right"/>
    </xf>
    <xf numFmtId="4" fontId="8" fillId="0" borderId="93" xfId="0" applyNumberFormat="1" applyFont="1" applyBorder="1" applyAlignment="1">
      <alignment horizontal="right"/>
    </xf>
    <xf numFmtId="4" fontId="33" fillId="0" borderId="27" xfId="0" applyNumberFormat="1" applyFont="1" applyBorder="1" applyAlignment="1">
      <alignment horizontal="right"/>
    </xf>
    <xf numFmtId="4" fontId="33" fillId="0" borderId="101" xfId="0" applyNumberFormat="1" applyFont="1" applyBorder="1" applyAlignment="1">
      <alignment horizontal="right"/>
    </xf>
    <xf numFmtId="4" fontId="33" fillId="0" borderId="28" xfId="0" applyNumberFormat="1" applyFont="1" applyBorder="1" applyAlignment="1">
      <alignment horizontal="right"/>
    </xf>
    <xf numFmtId="4" fontId="0" fillId="0" borderId="69" xfId="0" applyNumberForma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71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164" fontId="6" fillId="0" borderId="11" xfId="0" applyNumberFormat="1" applyFont="1" applyBorder="1" applyAlignment="1">
      <alignment horizontal="right"/>
    </xf>
    <xf numFmtId="0" fontId="6" fillId="0" borderId="49" xfId="0" applyFont="1" applyBorder="1" applyAlignment="1">
      <alignment/>
    </xf>
    <xf numFmtId="4" fontId="7" fillId="0" borderId="17" xfId="0" applyNumberFormat="1" applyFont="1" applyBorder="1" applyAlignment="1">
      <alignment horizontal="center"/>
    </xf>
    <xf numFmtId="2" fontId="7" fillId="0" borderId="52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60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2" fontId="10" fillId="0" borderId="31" xfId="0" applyNumberFormat="1" applyFont="1" applyBorder="1" applyAlignment="1">
      <alignment horizontal="right"/>
    </xf>
    <xf numFmtId="2" fontId="10" fillId="0" borderId="28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/>
    </xf>
    <xf numFmtId="4" fontId="4" fillId="0" borderId="33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/>
    </xf>
    <xf numFmtId="4" fontId="4" fillId="0" borderId="53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10" fillId="0" borderId="121" xfId="0" applyNumberFormat="1" applyFont="1" applyBorder="1" applyAlignment="1">
      <alignment horizontal="right"/>
    </xf>
    <xf numFmtId="4" fontId="10" fillId="0" borderId="102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4" fontId="10" fillId="0" borderId="105" xfId="0" applyNumberFormat="1" applyFont="1" applyBorder="1" applyAlignment="1">
      <alignment horizontal="right"/>
    </xf>
    <xf numFmtId="4" fontId="49" fillId="0" borderId="27" xfId="0" applyNumberFormat="1" applyFont="1" applyBorder="1" applyAlignment="1">
      <alignment horizontal="right"/>
    </xf>
    <xf numFmtId="4" fontId="49" fillId="0" borderId="101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right"/>
    </xf>
    <xf numFmtId="4" fontId="50" fillId="0" borderId="28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/>
    </xf>
    <xf numFmtId="4" fontId="48" fillId="0" borderId="33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4" fontId="48" fillId="0" borderId="34" xfId="0" applyNumberFormat="1" applyFont="1" applyBorder="1" applyAlignment="1">
      <alignment/>
    </xf>
    <xf numFmtId="4" fontId="48" fillId="0" borderId="38" xfId="0" applyNumberFormat="1" applyFont="1" applyBorder="1" applyAlignment="1">
      <alignment/>
    </xf>
    <xf numFmtId="4" fontId="48" fillId="0" borderId="40" xfId="0" applyNumberFormat="1" applyFont="1" applyBorder="1" applyAlignment="1">
      <alignment/>
    </xf>
    <xf numFmtId="4" fontId="48" fillId="0" borderId="41" xfId="0" applyNumberFormat="1" applyFont="1" applyBorder="1" applyAlignment="1">
      <alignment/>
    </xf>
    <xf numFmtId="4" fontId="48" fillId="0" borderId="51" xfId="0" applyNumberFormat="1" applyFont="1" applyBorder="1" applyAlignment="1">
      <alignment/>
    </xf>
    <xf numFmtId="4" fontId="48" fillId="0" borderId="21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4" fontId="6" fillId="0" borderId="15" xfId="0" applyNumberFormat="1" applyFont="1" applyBorder="1" applyAlignment="1">
      <alignment horizontal="right"/>
    </xf>
    <xf numFmtId="4" fontId="50" fillId="0" borderId="27" xfId="0" applyNumberFormat="1" applyFont="1" applyBorder="1" applyAlignment="1">
      <alignment horizontal="right"/>
    </xf>
    <xf numFmtId="4" fontId="50" fillId="0" borderId="101" xfId="0" applyNumberFormat="1" applyFont="1" applyBorder="1" applyAlignment="1">
      <alignment horizontal="right"/>
    </xf>
    <xf numFmtId="167" fontId="6" fillId="0" borderId="46" xfId="0" applyNumberFormat="1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167" fontId="6" fillId="0" borderId="47" xfId="0" applyNumberFormat="1" applyFont="1" applyBorder="1" applyAlignment="1">
      <alignment horizontal="right"/>
    </xf>
    <xf numFmtId="0" fontId="6" fillId="0" borderId="104" xfId="0" applyFont="1" applyBorder="1" applyAlignment="1">
      <alignment horizontal="right"/>
    </xf>
    <xf numFmtId="0" fontId="6" fillId="0" borderId="104" xfId="0" applyFont="1" applyBorder="1" applyAlignment="1">
      <alignment/>
    </xf>
    <xf numFmtId="4" fontId="8" fillId="0" borderId="52" xfId="0" applyNumberFormat="1" applyFont="1" applyBorder="1" applyAlignment="1">
      <alignment horizontal="right"/>
    </xf>
    <xf numFmtId="0" fontId="7" fillId="0" borderId="28" xfId="0" applyFont="1" applyFill="1" applyBorder="1" applyAlignment="1">
      <alignment/>
    </xf>
    <xf numFmtId="0" fontId="33" fillId="0" borderId="101" xfId="0" applyFont="1" applyBorder="1" applyAlignment="1">
      <alignment/>
    </xf>
    <xf numFmtId="4" fontId="4" fillId="0" borderId="10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4" fontId="0" fillId="0" borderId="58" xfId="0" applyNumberForma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33" fillId="0" borderId="101" xfId="0" applyNumberFormat="1" applyFont="1" applyBorder="1" applyAlignment="1">
      <alignment/>
    </xf>
    <xf numFmtId="4" fontId="33" fillId="0" borderId="28" xfId="0" applyNumberFormat="1" applyFont="1" applyBorder="1" applyAlignment="1">
      <alignment/>
    </xf>
    <xf numFmtId="4" fontId="11" fillId="0" borderId="118" xfId="36" applyNumberFormat="1" applyBorder="1" applyAlignment="1">
      <alignment horizontal="right"/>
      <protection/>
    </xf>
    <xf numFmtId="4" fontId="11" fillId="0" borderId="87" xfId="36" applyNumberFormat="1" applyBorder="1" applyAlignment="1">
      <alignment horizontal="right"/>
      <protection/>
    </xf>
    <xf numFmtId="4" fontId="11" fillId="0" borderId="115" xfId="36" applyNumberFormat="1" applyBorder="1">
      <alignment/>
      <protection/>
    </xf>
    <xf numFmtId="4" fontId="11" fillId="0" borderId="118" xfId="36" applyNumberFormat="1" applyBorder="1">
      <alignment/>
      <protection/>
    </xf>
    <xf numFmtId="4" fontId="11" fillId="0" borderId="87" xfId="36" applyNumberFormat="1" applyBorder="1">
      <alignment/>
      <protection/>
    </xf>
    <xf numFmtId="4" fontId="11" fillId="0" borderId="115" xfId="36" applyNumberFormat="1" applyBorder="1" applyAlignment="1">
      <alignment horizontal="right"/>
      <protection/>
    </xf>
    <xf numFmtId="4" fontId="0" fillId="0" borderId="91" xfId="36" applyNumberFormat="1" applyFont="1" applyBorder="1" applyAlignment="1">
      <alignment horizontal="center"/>
      <protection/>
    </xf>
    <xf numFmtId="4" fontId="0" fillId="0" borderId="78" xfId="36" applyNumberFormat="1" applyFont="1" applyBorder="1" applyAlignment="1">
      <alignment horizontal="center"/>
      <protection/>
    </xf>
    <xf numFmtId="4" fontId="0" fillId="0" borderId="92" xfId="36" applyNumberFormat="1" applyFont="1" applyBorder="1" applyAlignment="1">
      <alignment horizontal="center"/>
      <protection/>
    </xf>
    <xf numFmtId="4" fontId="0" fillId="0" borderId="88" xfId="36" applyNumberFormat="1" applyFont="1" applyBorder="1" applyAlignment="1">
      <alignment horizontal="center"/>
      <protection/>
    </xf>
    <xf numFmtId="4" fontId="0" fillId="0" borderId="92" xfId="36" applyNumberFormat="1" applyFont="1" applyBorder="1">
      <alignment/>
      <protection/>
    </xf>
    <xf numFmtId="4" fontId="0" fillId="0" borderId="88" xfId="36" applyNumberFormat="1" applyFont="1" applyBorder="1">
      <alignment/>
      <protection/>
    </xf>
    <xf numFmtId="4" fontId="5" fillId="0" borderId="91" xfId="36" applyNumberFormat="1" applyFont="1" applyBorder="1" applyAlignment="1">
      <alignment horizontal="right"/>
      <protection/>
    </xf>
    <xf numFmtId="4" fontId="5" fillId="0" borderId="78" xfId="36" applyNumberFormat="1" applyFont="1" applyBorder="1" applyAlignment="1">
      <alignment horizontal="right"/>
      <protection/>
    </xf>
    <xf numFmtId="4" fontId="0" fillId="0" borderId="91" xfId="36" applyNumberFormat="1" applyFont="1" applyBorder="1">
      <alignment/>
      <protection/>
    </xf>
    <xf numFmtId="4" fontId="0" fillId="0" borderId="78" xfId="36" applyNumberFormat="1" applyFont="1" applyBorder="1">
      <alignment/>
      <protection/>
    </xf>
    <xf numFmtId="4" fontId="0" fillId="0" borderId="109" xfId="36" applyNumberFormat="1" applyFont="1" applyBorder="1" applyAlignment="1">
      <alignment/>
      <protection/>
    </xf>
    <xf numFmtId="4" fontId="0" fillId="0" borderId="122" xfId="36" applyNumberFormat="1" applyFont="1" applyBorder="1" applyAlignment="1">
      <alignment/>
      <protection/>
    </xf>
    <xf numFmtId="4" fontId="5" fillId="0" borderId="109" xfId="36" applyNumberFormat="1" applyFont="1" applyBorder="1" applyAlignment="1">
      <alignment/>
      <protection/>
    </xf>
    <xf numFmtId="4" fontId="0" fillId="0" borderId="111" xfId="36" applyNumberFormat="1" applyFont="1" applyBorder="1" applyAlignment="1">
      <alignment/>
      <protection/>
    </xf>
    <xf numFmtId="4" fontId="11" fillId="0" borderId="123" xfId="36" applyNumberFormat="1" applyFont="1" applyBorder="1" applyAlignment="1">
      <alignment horizontal="right"/>
      <protection/>
    </xf>
    <xf numFmtId="4" fontId="0" fillId="0" borderId="70" xfId="34" applyNumberFormat="1" applyFont="1" applyFill="1" applyBorder="1" applyAlignment="1" applyProtection="1">
      <alignment horizontal="right"/>
      <protection/>
    </xf>
    <xf numFmtId="4" fontId="4" fillId="0" borderId="70" xfId="36" applyNumberFormat="1" applyFont="1" applyBorder="1">
      <alignment/>
      <protection/>
    </xf>
    <xf numFmtId="4" fontId="11" fillId="0" borderId="90" xfId="36" applyNumberFormat="1" applyFont="1" applyBorder="1" applyAlignment="1">
      <alignment horizontal="right"/>
      <protection/>
    </xf>
    <xf numFmtId="4" fontId="0" fillId="0" borderId="91" xfId="34" applyNumberFormat="1" applyFont="1" applyFill="1" applyBorder="1" applyAlignment="1" applyProtection="1">
      <alignment horizontal="right"/>
      <protection/>
    </xf>
    <xf numFmtId="4" fontId="4" fillId="0" borderId="91" xfId="36" applyNumberFormat="1" applyFont="1" applyBorder="1">
      <alignment/>
      <protection/>
    </xf>
    <xf numFmtId="4" fontId="11" fillId="0" borderId="91" xfId="36" applyNumberFormat="1" applyFont="1" applyBorder="1" applyAlignment="1">
      <alignment horizontal="center"/>
      <protection/>
    </xf>
    <xf numFmtId="4" fontId="11" fillId="0" borderId="124" xfId="36" applyNumberFormat="1" applyFont="1" applyBorder="1" applyAlignment="1">
      <alignment horizontal="right"/>
      <protection/>
    </xf>
    <xf numFmtId="4" fontId="4" fillId="0" borderId="92" xfId="36" applyNumberFormat="1" applyFont="1" applyBorder="1">
      <alignment/>
      <protection/>
    </xf>
    <xf numFmtId="4" fontId="11" fillId="0" borderId="92" xfId="36" applyNumberFormat="1" applyFont="1" applyBorder="1">
      <alignment/>
      <protection/>
    </xf>
    <xf numFmtId="4" fontId="0" fillId="0" borderId="92" xfId="34" applyNumberFormat="1" applyFont="1" applyFill="1" applyBorder="1" applyAlignment="1" applyProtection="1">
      <alignment horizontal="right"/>
      <protection/>
    </xf>
    <xf numFmtId="4" fontId="11" fillId="0" borderId="92" xfId="36" applyNumberFormat="1" applyBorder="1">
      <alignment/>
      <protection/>
    </xf>
    <xf numFmtId="4" fontId="5" fillId="0" borderId="81" xfId="34" applyNumberFormat="1" applyFont="1" applyFill="1" applyBorder="1" applyAlignment="1" applyProtection="1">
      <alignment horizontal="right"/>
      <protection/>
    </xf>
    <xf numFmtId="4" fontId="5" fillId="0" borderId="125" xfId="34" applyNumberFormat="1" applyFont="1" applyFill="1" applyBorder="1" applyAlignment="1" applyProtection="1">
      <alignment horizontal="right"/>
      <protection/>
    </xf>
    <xf numFmtId="4" fontId="11" fillId="0" borderId="69" xfId="36" applyNumberFormat="1" applyFont="1" applyBorder="1" applyAlignment="1">
      <alignment/>
      <protection/>
    </xf>
    <xf numFmtId="4" fontId="0" fillId="0" borderId="70" xfId="34" applyNumberFormat="1" applyFont="1" applyFill="1" applyBorder="1" applyAlignment="1" applyProtection="1">
      <alignment/>
      <protection/>
    </xf>
    <xf numFmtId="4" fontId="4" fillId="0" borderId="70" xfId="36" applyNumberFormat="1" applyFont="1" applyBorder="1" applyAlignment="1">
      <alignment/>
      <protection/>
    </xf>
    <xf numFmtId="4" fontId="11" fillId="0" borderId="83" xfId="36" applyNumberFormat="1" applyFont="1" applyBorder="1" applyAlignment="1">
      <alignment/>
      <protection/>
    </xf>
    <xf numFmtId="4" fontId="0" fillId="0" borderId="91" xfId="34" applyNumberFormat="1" applyFont="1" applyFill="1" applyBorder="1" applyAlignment="1" applyProtection="1">
      <alignment/>
      <protection/>
    </xf>
    <xf numFmtId="4" fontId="4" fillId="0" borderId="91" xfId="36" applyNumberFormat="1" applyFont="1" applyBorder="1" applyAlignment="1">
      <alignment/>
      <protection/>
    </xf>
    <xf numFmtId="4" fontId="11" fillId="0" borderId="91" xfId="36" applyNumberFormat="1" applyFont="1" applyBorder="1" applyAlignment="1">
      <alignment/>
      <protection/>
    </xf>
    <xf numFmtId="4" fontId="11" fillId="0" borderId="89" xfId="36" applyNumberFormat="1" applyFont="1" applyBorder="1" applyAlignment="1">
      <alignment/>
      <protection/>
    </xf>
    <xf numFmtId="4" fontId="4" fillId="0" borderId="92" xfId="36" applyNumberFormat="1" applyFont="1" applyBorder="1" applyAlignment="1">
      <alignment/>
      <protection/>
    </xf>
    <xf numFmtId="4" fontId="11" fillId="0" borderId="92" xfId="36" applyNumberFormat="1" applyFont="1" applyBorder="1" applyAlignment="1">
      <alignment/>
      <protection/>
    </xf>
    <xf numFmtId="4" fontId="0" fillId="0" borderId="92" xfId="34" applyNumberFormat="1" applyFont="1" applyFill="1" applyBorder="1" applyAlignment="1" applyProtection="1">
      <alignment/>
      <protection/>
    </xf>
    <xf numFmtId="4" fontId="11" fillId="0" borderId="92" xfId="36" applyNumberFormat="1" applyBorder="1" applyAlignment="1">
      <alignment/>
      <protection/>
    </xf>
    <xf numFmtId="4" fontId="5" fillId="0" borderId="113" xfId="34" applyNumberFormat="1" applyFont="1" applyFill="1" applyBorder="1" applyAlignment="1" applyProtection="1">
      <alignment/>
      <protection/>
    </xf>
    <xf numFmtId="4" fontId="5" fillId="0" borderId="81" xfId="34" applyNumberFormat="1" applyFont="1" applyFill="1" applyBorder="1" applyAlignment="1" applyProtection="1">
      <alignment/>
      <protection/>
    </xf>
    <xf numFmtId="4" fontId="5" fillId="0" borderId="125" xfId="34" applyNumberFormat="1" applyFont="1" applyFill="1" applyBorder="1" applyAlignment="1" applyProtection="1">
      <alignment/>
      <protection/>
    </xf>
    <xf numFmtId="4" fontId="11" fillId="0" borderId="70" xfId="36" applyNumberFormat="1" applyBorder="1">
      <alignment/>
      <protection/>
    </xf>
    <xf numFmtId="4" fontId="11" fillId="0" borderId="126" xfId="36" applyNumberFormat="1" applyBorder="1">
      <alignment/>
      <protection/>
    </xf>
    <xf numFmtId="4" fontId="11" fillId="0" borderId="91" xfId="36" applyNumberFormat="1" applyBorder="1">
      <alignment/>
      <protection/>
    </xf>
    <xf numFmtId="4" fontId="11" fillId="0" borderId="127" xfId="36" applyNumberFormat="1" applyBorder="1">
      <alignment/>
      <protection/>
    </xf>
    <xf numFmtId="4" fontId="0" fillId="0" borderId="70" xfId="36" applyNumberFormat="1" applyFont="1" applyBorder="1">
      <alignment/>
      <protection/>
    </xf>
    <xf numFmtId="4" fontId="0" fillId="0" borderId="77" xfId="36" applyNumberFormat="1" applyFont="1" applyBorder="1">
      <alignment/>
      <protection/>
    </xf>
    <xf numFmtId="4" fontId="0" fillId="0" borderId="106" xfId="36" applyNumberFormat="1" applyFont="1" applyBorder="1" applyAlignment="1">
      <alignment/>
      <protection/>
    </xf>
    <xf numFmtId="4" fontId="0" fillId="0" borderId="70" xfId="36" applyNumberFormat="1" applyFont="1" applyBorder="1" applyAlignment="1">
      <alignment/>
      <protection/>
    </xf>
    <xf numFmtId="4" fontId="0" fillId="0" borderId="77" xfId="36" applyNumberFormat="1" applyFont="1" applyBorder="1" applyAlignment="1">
      <alignment/>
      <protection/>
    </xf>
    <xf numFmtId="4" fontId="0" fillId="0" borderId="91" xfId="36" applyNumberFormat="1" applyFont="1" applyBorder="1" applyAlignment="1">
      <alignment/>
      <protection/>
    </xf>
    <xf numFmtId="4" fontId="0" fillId="0" borderId="78" xfId="36" applyNumberFormat="1" applyFont="1" applyBorder="1" applyAlignment="1">
      <alignment/>
      <protection/>
    </xf>
    <xf numFmtId="4" fontId="0" fillId="0" borderId="92" xfId="36" applyNumberFormat="1" applyFont="1" applyBorder="1" applyAlignment="1">
      <alignment/>
      <protection/>
    </xf>
    <xf numFmtId="4" fontId="0" fillId="0" borderId="88" xfId="36" applyNumberFormat="1" applyFont="1" applyBorder="1" applyAlignment="1">
      <alignment/>
      <protection/>
    </xf>
    <xf numFmtId="4" fontId="5" fillId="0" borderId="91" xfId="36" applyNumberFormat="1" applyFont="1" applyBorder="1" applyAlignment="1">
      <alignment/>
      <protection/>
    </xf>
    <xf numFmtId="4" fontId="5" fillId="0" borderId="78" xfId="36" applyNumberFormat="1" applyFont="1" applyBorder="1" applyAlignment="1">
      <alignment/>
      <protection/>
    </xf>
    <xf numFmtId="4" fontId="0" fillId="0" borderId="115" xfId="36" applyNumberFormat="1" applyFont="1" applyBorder="1" applyAlignment="1">
      <alignment horizontal="right"/>
      <protection/>
    </xf>
    <xf numFmtId="4" fontId="0" fillId="0" borderId="118" xfId="36" applyNumberFormat="1" applyFont="1" applyBorder="1" applyAlignment="1">
      <alignment horizontal="right"/>
      <protection/>
    </xf>
    <xf numFmtId="4" fontId="0" fillId="0" borderId="118" xfId="36" applyNumberFormat="1" applyFont="1" applyBorder="1" applyAlignment="1">
      <alignment/>
      <protection/>
    </xf>
    <xf numFmtId="4" fontId="6" fillId="0" borderId="11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12" fillId="0" borderId="50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4" fontId="7" fillId="0" borderId="58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11" fillId="0" borderId="91" xfId="36" applyNumberFormat="1" applyBorder="1" applyAlignment="1">
      <alignment horizontal="right"/>
      <protection/>
    </xf>
    <xf numFmtId="4" fontId="11" fillId="0" borderId="127" xfId="36" applyNumberFormat="1" applyBorder="1" applyAlignment="1">
      <alignment horizontal="right"/>
      <protection/>
    </xf>
    <xf numFmtId="4" fontId="11" fillId="0" borderId="74" xfId="36" applyNumberFormat="1" applyBorder="1" applyAlignment="1">
      <alignment horizontal="right"/>
      <protection/>
    </xf>
    <xf numFmtId="4" fontId="11" fillId="0" borderId="75" xfId="36" applyNumberFormat="1" applyBorder="1" applyAlignment="1">
      <alignment horizontal="right"/>
      <protection/>
    </xf>
    <xf numFmtId="4" fontId="7" fillId="0" borderId="59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10" fillId="0" borderId="105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38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4" fillId="0" borderId="33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7" fillId="0" borderId="33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33" fillId="0" borderId="27" xfId="0" applyNumberFormat="1" applyFont="1" applyBorder="1" applyAlignment="1">
      <alignment/>
    </xf>
    <xf numFmtId="4" fontId="11" fillId="0" borderId="74" xfId="36" applyNumberFormat="1" applyBorder="1">
      <alignment/>
      <protection/>
    </xf>
    <xf numFmtId="4" fontId="11" fillId="0" borderId="75" xfId="36" applyNumberFormat="1" applyBorder="1">
      <alignment/>
      <protection/>
    </xf>
    <xf numFmtId="0" fontId="3" fillId="0" borderId="84" xfId="0" applyFont="1" applyBorder="1" applyAlignment="1">
      <alignment horizontal="center"/>
    </xf>
    <xf numFmtId="0" fontId="3" fillId="0" borderId="65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zoomScalePageLayoutView="0" workbookViewId="0" topLeftCell="A94">
      <selection activeCell="I120" sqref="I120"/>
    </sheetView>
  </sheetViews>
  <sheetFormatPr defaultColWidth="9.140625" defaultRowHeight="15"/>
  <cols>
    <col min="1" max="1" width="22.421875" style="0" customWidth="1"/>
    <col min="2" max="5" width="12.7109375" style="0" customWidth="1"/>
    <col min="6" max="6" width="6.57421875" style="0" customWidth="1"/>
    <col min="7" max="9" width="12.7109375" style="0" customWidth="1"/>
    <col min="10" max="10" width="6.57421875" style="0" customWidth="1"/>
    <col min="11" max="13" width="12.7109375" style="0" customWidth="1"/>
    <col min="14" max="14" width="7.8515625" style="0" customWidth="1"/>
    <col min="15" max="15" width="7.8515625" style="0" bestFit="1" customWidth="1"/>
  </cols>
  <sheetData>
    <row r="1" spans="1:8" ht="15">
      <c r="A1" s="1"/>
      <c r="H1" s="301" t="s">
        <v>109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278" t="s">
        <v>104</v>
      </c>
    </row>
    <row r="4" spans="1:15" ht="15.75" thickBot="1">
      <c r="A4" s="11"/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279" t="s">
        <v>105</v>
      </c>
    </row>
    <row r="5" spans="1:15" ht="15.75" customHeight="1">
      <c r="A5" s="18" t="s">
        <v>16</v>
      </c>
      <c r="B5" s="304">
        <v>1000000</v>
      </c>
      <c r="C5" s="305">
        <v>1420000</v>
      </c>
      <c r="D5" s="19">
        <v>1085005.27</v>
      </c>
      <c r="E5" s="19">
        <v>53745.12</v>
      </c>
      <c r="F5" s="306">
        <f>ROUND((D5+E5)/(C5/100),1)</f>
        <v>80.2</v>
      </c>
      <c r="G5" s="307">
        <v>1470000</v>
      </c>
      <c r="H5" s="19">
        <v>1279235.77</v>
      </c>
      <c r="I5" s="19">
        <v>79268.82</v>
      </c>
      <c r="J5" s="306">
        <f>ROUND((H5+I5)/(G5/100),1)</f>
        <v>92.4</v>
      </c>
      <c r="K5" s="308">
        <v>1855000</v>
      </c>
      <c r="L5" s="19">
        <v>1753134.11</v>
      </c>
      <c r="M5" s="19">
        <v>101170.12</v>
      </c>
      <c r="N5" s="306">
        <f>ROUND((L5+M5)/(K5/100),1)</f>
        <v>100</v>
      </c>
      <c r="O5" s="62">
        <f>ROUND((L5+M5)/(B5/100),1)</f>
        <v>185.4</v>
      </c>
    </row>
    <row r="6" spans="1:15" ht="15.75" customHeight="1">
      <c r="A6" s="20" t="s">
        <v>17</v>
      </c>
      <c r="B6" s="309">
        <v>700000</v>
      </c>
      <c r="C6" s="310">
        <v>700000</v>
      </c>
      <c r="D6" s="21">
        <v>221719.64</v>
      </c>
      <c r="E6" s="21">
        <v>108349.92</v>
      </c>
      <c r="F6" s="311">
        <f aca="true" t="shared" si="0" ref="F6:F32">ROUND((D6+E6)/(C6/100),1)</f>
        <v>47.2</v>
      </c>
      <c r="G6" s="312">
        <v>700000</v>
      </c>
      <c r="H6" s="21">
        <v>334999.64</v>
      </c>
      <c r="I6" s="21">
        <v>145849.92</v>
      </c>
      <c r="J6" s="311">
        <f aca="true" t="shared" si="1" ref="J6:J32">ROUND((H6+I6)/(G6/100),1)</f>
        <v>68.7</v>
      </c>
      <c r="K6" s="313">
        <v>690000</v>
      </c>
      <c r="L6" s="21">
        <v>410779.64</v>
      </c>
      <c r="M6" s="21">
        <v>170849.92</v>
      </c>
      <c r="N6" s="311">
        <f aca="true" t="shared" si="2" ref="N6:N32">ROUND((L6+M6)/(K6/100),1)</f>
        <v>84.3</v>
      </c>
      <c r="O6" s="62">
        <f aca="true" t="shared" si="3" ref="O6:O32">ROUND((L6+M6)/(B6/100),1)</f>
        <v>83.1</v>
      </c>
    </row>
    <row r="7" spans="1:15" ht="15.75" customHeight="1">
      <c r="A7" s="20" t="s">
        <v>18</v>
      </c>
      <c r="B7" s="309">
        <v>0</v>
      </c>
      <c r="C7" s="310">
        <v>0</v>
      </c>
      <c r="D7" s="21">
        <v>0</v>
      </c>
      <c r="E7" s="21">
        <v>0</v>
      </c>
      <c r="F7" s="311"/>
      <c r="G7" s="312">
        <v>0</v>
      </c>
      <c r="H7" s="21">
        <v>0</v>
      </c>
      <c r="I7" s="21">
        <v>0</v>
      </c>
      <c r="J7" s="311"/>
      <c r="K7" s="313">
        <v>0</v>
      </c>
      <c r="L7" s="21">
        <v>0</v>
      </c>
      <c r="M7" s="21">
        <v>0</v>
      </c>
      <c r="N7" s="311"/>
      <c r="O7" s="62" t="e">
        <f t="shared" si="3"/>
        <v>#DIV/0!</v>
      </c>
    </row>
    <row r="8" spans="1:15" ht="15.75" customHeight="1">
      <c r="A8" s="20" t="s">
        <v>19</v>
      </c>
      <c r="B8" s="309">
        <v>80000</v>
      </c>
      <c r="C8" s="310">
        <v>80000</v>
      </c>
      <c r="D8" s="21">
        <v>47031.1</v>
      </c>
      <c r="E8" s="21">
        <v>7045.75</v>
      </c>
      <c r="F8" s="311">
        <f t="shared" si="0"/>
        <v>67.6</v>
      </c>
      <c r="G8" s="312">
        <v>80000</v>
      </c>
      <c r="H8" s="21">
        <v>64161.1</v>
      </c>
      <c r="I8" s="21">
        <v>7915.75</v>
      </c>
      <c r="J8" s="311">
        <f t="shared" si="1"/>
        <v>90.1</v>
      </c>
      <c r="K8" s="313">
        <v>90000</v>
      </c>
      <c r="L8" s="21">
        <v>75581.1</v>
      </c>
      <c r="M8" s="21">
        <v>8495.75</v>
      </c>
      <c r="N8" s="311">
        <f t="shared" si="2"/>
        <v>93.4</v>
      </c>
      <c r="O8" s="62">
        <f t="shared" si="3"/>
        <v>105.1</v>
      </c>
    </row>
    <row r="9" spans="1:15" ht="15.75" customHeight="1">
      <c r="A9" s="20" t="s">
        <v>20</v>
      </c>
      <c r="B9" s="309">
        <v>1800000</v>
      </c>
      <c r="C9" s="310">
        <v>1800000</v>
      </c>
      <c r="D9" s="21">
        <v>857144.44</v>
      </c>
      <c r="E9" s="21">
        <v>147833.2</v>
      </c>
      <c r="F9" s="311">
        <f t="shared" si="0"/>
        <v>55.8</v>
      </c>
      <c r="G9" s="312">
        <v>1800000</v>
      </c>
      <c r="H9" s="21">
        <v>1257344.44</v>
      </c>
      <c r="I9" s="21">
        <v>194533.2</v>
      </c>
      <c r="J9" s="311">
        <f t="shared" si="1"/>
        <v>80.7</v>
      </c>
      <c r="K9" s="313">
        <v>1800000</v>
      </c>
      <c r="L9" s="21">
        <v>1525444.44</v>
      </c>
      <c r="M9" s="21">
        <v>220333.2</v>
      </c>
      <c r="N9" s="311">
        <f t="shared" si="2"/>
        <v>97</v>
      </c>
      <c r="O9" s="62">
        <f t="shared" si="3"/>
        <v>97</v>
      </c>
    </row>
    <row r="10" spans="1:15" ht="15.75" customHeight="1">
      <c r="A10" s="20" t="s">
        <v>21</v>
      </c>
      <c r="B10" s="309">
        <v>0</v>
      </c>
      <c r="C10" s="310">
        <v>0</v>
      </c>
      <c r="D10" s="21">
        <v>0</v>
      </c>
      <c r="E10" s="21">
        <v>0</v>
      </c>
      <c r="F10" s="311"/>
      <c r="G10" s="312">
        <v>0</v>
      </c>
      <c r="H10" s="21">
        <v>0</v>
      </c>
      <c r="I10" s="21">
        <v>0</v>
      </c>
      <c r="J10" s="311"/>
      <c r="K10" s="313">
        <v>0</v>
      </c>
      <c r="L10" s="21">
        <v>0</v>
      </c>
      <c r="M10" s="21">
        <v>0</v>
      </c>
      <c r="N10" s="311"/>
      <c r="O10" s="62" t="e">
        <f t="shared" si="3"/>
        <v>#DIV/0!</v>
      </c>
    </row>
    <row r="11" spans="1:15" ht="15.75" customHeight="1">
      <c r="A11" s="20" t="s">
        <v>22</v>
      </c>
      <c r="B11" s="309">
        <v>1200000</v>
      </c>
      <c r="C11" s="310">
        <v>1200000</v>
      </c>
      <c r="D11" s="21">
        <v>11600.04</v>
      </c>
      <c r="E11" s="21">
        <v>826533.38</v>
      </c>
      <c r="F11" s="311">
        <f t="shared" si="0"/>
        <v>69.8</v>
      </c>
      <c r="G11" s="312">
        <v>1200000</v>
      </c>
      <c r="H11" s="21">
        <v>11600.04</v>
      </c>
      <c r="I11" s="21">
        <v>883784.51</v>
      </c>
      <c r="J11" s="311">
        <f t="shared" si="1"/>
        <v>74.6</v>
      </c>
      <c r="K11" s="313">
        <v>1300000</v>
      </c>
      <c r="L11" s="21">
        <v>23720.04</v>
      </c>
      <c r="M11" s="21">
        <v>1255181.42</v>
      </c>
      <c r="N11" s="311">
        <f t="shared" si="2"/>
        <v>98.4</v>
      </c>
      <c r="O11" s="62">
        <f t="shared" si="3"/>
        <v>106.6</v>
      </c>
    </row>
    <row r="12" spans="1:15" ht="15.75" customHeight="1">
      <c r="A12" s="20" t="s">
        <v>23</v>
      </c>
      <c r="B12" s="309">
        <v>200000</v>
      </c>
      <c r="C12" s="310">
        <v>200000</v>
      </c>
      <c r="D12" s="21">
        <v>141943.79</v>
      </c>
      <c r="E12" s="21">
        <v>11146.59</v>
      </c>
      <c r="F12" s="311">
        <f t="shared" si="0"/>
        <v>76.5</v>
      </c>
      <c r="G12" s="312">
        <v>230000</v>
      </c>
      <c r="H12" s="21">
        <v>198354.19</v>
      </c>
      <c r="I12" s="21">
        <v>14866.59</v>
      </c>
      <c r="J12" s="311">
        <f t="shared" si="1"/>
        <v>92.7</v>
      </c>
      <c r="K12" s="313">
        <v>331000</v>
      </c>
      <c r="L12" s="21">
        <v>306506.19</v>
      </c>
      <c r="M12" s="21">
        <v>24438.25</v>
      </c>
      <c r="N12" s="311">
        <f t="shared" si="2"/>
        <v>100</v>
      </c>
      <c r="O12" s="62">
        <f t="shared" si="3"/>
        <v>165.5</v>
      </c>
    </row>
    <row r="13" spans="1:15" ht="15.75" customHeight="1">
      <c r="A13" s="20" t="s">
        <v>24</v>
      </c>
      <c r="B13" s="309">
        <v>180000</v>
      </c>
      <c r="C13" s="310">
        <v>180000</v>
      </c>
      <c r="D13" s="21">
        <v>115402</v>
      </c>
      <c r="E13" s="21">
        <v>0</v>
      </c>
      <c r="F13" s="311">
        <f t="shared" si="0"/>
        <v>64.1</v>
      </c>
      <c r="G13" s="312">
        <v>150000</v>
      </c>
      <c r="H13" s="21">
        <v>131789</v>
      </c>
      <c r="I13" s="21">
        <v>451</v>
      </c>
      <c r="J13" s="311">
        <f t="shared" si="1"/>
        <v>88.2</v>
      </c>
      <c r="K13" s="313">
        <v>181000</v>
      </c>
      <c r="L13" s="21">
        <v>180008</v>
      </c>
      <c r="M13" s="21">
        <v>451</v>
      </c>
      <c r="N13" s="311">
        <f t="shared" si="2"/>
        <v>99.7</v>
      </c>
      <c r="O13" s="62">
        <f t="shared" si="3"/>
        <v>100.3</v>
      </c>
    </row>
    <row r="14" spans="1:15" ht="15.75" customHeight="1">
      <c r="A14" s="20" t="s">
        <v>25</v>
      </c>
      <c r="B14" s="309">
        <v>60000</v>
      </c>
      <c r="C14" s="310">
        <v>60000</v>
      </c>
      <c r="D14" s="21">
        <v>38276.93</v>
      </c>
      <c r="E14" s="21">
        <v>0</v>
      </c>
      <c r="F14" s="311">
        <f t="shared" si="0"/>
        <v>63.8</v>
      </c>
      <c r="G14" s="312">
        <v>60000</v>
      </c>
      <c r="H14" s="21">
        <v>44639.73</v>
      </c>
      <c r="I14" s="21">
        <v>0</v>
      </c>
      <c r="J14" s="311">
        <f t="shared" si="1"/>
        <v>74.4</v>
      </c>
      <c r="K14" s="313">
        <v>60000</v>
      </c>
      <c r="L14" s="21">
        <v>58524.43</v>
      </c>
      <c r="M14" s="21">
        <v>0</v>
      </c>
      <c r="N14" s="311">
        <f t="shared" si="2"/>
        <v>97.5</v>
      </c>
      <c r="O14" s="62">
        <f t="shared" si="3"/>
        <v>97.5</v>
      </c>
    </row>
    <row r="15" spans="1:15" ht="15.75" customHeight="1">
      <c r="A15" s="20" t="s">
        <v>26</v>
      </c>
      <c r="B15" s="309">
        <v>11584147</v>
      </c>
      <c r="C15" s="310">
        <v>11584147</v>
      </c>
      <c r="D15" s="21">
        <v>7062920.97</v>
      </c>
      <c r="E15" s="21">
        <v>105410.61</v>
      </c>
      <c r="F15" s="311">
        <f t="shared" si="0"/>
        <v>61.9</v>
      </c>
      <c r="G15" s="312">
        <v>11584147</v>
      </c>
      <c r="H15" s="21">
        <v>8629433.42</v>
      </c>
      <c r="I15" s="21">
        <v>119257.61</v>
      </c>
      <c r="J15" s="311">
        <f t="shared" si="1"/>
        <v>75.5</v>
      </c>
      <c r="K15" s="313">
        <v>13166000</v>
      </c>
      <c r="L15" s="21">
        <v>13023680.83</v>
      </c>
      <c r="M15" s="21">
        <v>142117.24</v>
      </c>
      <c r="N15" s="311">
        <f t="shared" si="2"/>
        <v>100</v>
      </c>
      <c r="O15" s="62">
        <f t="shared" si="3"/>
        <v>113.7</v>
      </c>
    </row>
    <row r="16" spans="1:15" ht="15.75" customHeight="1">
      <c r="A16" s="20" t="s">
        <v>27</v>
      </c>
      <c r="B16" s="309">
        <v>22215152</v>
      </c>
      <c r="C16" s="310">
        <v>22215152</v>
      </c>
      <c r="D16" s="21">
        <v>10126681.5</v>
      </c>
      <c r="E16" s="21">
        <v>1153679</v>
      </c>
      <c r="F16" s="311">
        <f t="shared" si="0"/>
        <v>50.8</v>
      </c>
      <c r="G16" s="312">
        <v>22215152</v>
      </c>
      <c r="H16" s="21">
        <v>14869062.71</v>
      </c>
      <c r="I16" s="21">
        <v>1463290</v>
      </c>
      <c r="J16" s="311">
        <f t="shared" si="1"/>
        <v>73.5</v>
      </c>
      <c r="K16" s="313">
        <v>22215152</v>
      </c>
      <c r="L16" s="21">
        <v>20198119.3</v>
      </c>
      <c r="M16" s="21">
        <v>1858609</v>
      </c>
      <c r="N16" s="311">
        <f t="shared" si="2"/>
        <v>99.3</v>
      </c>
      <c r="O16" s="62">
        <f t="shared" si="3"/>
        <v>99.3</v>
      </c>
    </row>
    <row r="17" spans="1:15" ht="15.75" customHeight="1">
      <c r="A17" s="20" t="s">
        <v>28</v>
      </c>
      <c r="B17" s="309">
        <v>30000</v>
      </c>
      <c r="C17" s="310">
        <v>30000</v>
      </c>
      <c r="D17" s="21">
        <v>3516</v>
      </c>
      <c r="E17" s="21">
        <v>0</v>
      </c>
      <c r="F17" s="311">
        <f t="shared" si="0"/>
        <v>11.7</v>
      </c>
      <c r="G17" s="312">
        <v>30000</v>
      </c>
      <c r="H17" s="21">
        <v>4266</v>
      </c>
      <c r="I17" s="21">
        <v>0</v>
      </c>
      <c r="J17" s="311">
        <f t="shared" si="1"/>
        <v>14.2</v>
      </c>
      <c r="K17" s="313">
        <v>30000</v>
      </c>
      <c r="L17" s="21">
        <v>5516</v>
      </c>
      <c r="M17" s="21">
        <v>23940</v>
      </c>
      <c r="N17" s="311">
        <f t="shared" si="2"/>
        <v>98.2</v>
      </c>
      <c r="O17" s="62">
        <f t="shared" si="3"/>
        <v>98.2</v>
      </c>
    </row>
    <row r="18" spans="1:15" ht="15.75" customHeight="1">
      <c r="A18" s="20" t="s">
        <v>29</v>
      </c>
      <c r="B18" s="309"/>
      <c r="C18" s="310"/>
      <c r="D18" s="21">
        <v>192.92</v>
      </c>
      <c r="E18" s="21"/>
      <c r="F18" s="311"/>
      <c r="G18" s="312"/>
      <c r="H18" s="21">
        <v>192.92</v>
      </c>
      <c r="I18" s="21"/>
      <c r="J18" s="311"/>
      <c r="K18" s="313">
        <v>205</v>
      </c>
      <c r="L18" s="21">
        <v>192.92</v>
      </c>
      <c r="M18" s="21"/>
      <c r="N18" s="311"/>
      <c r="O18" s="62" t="e">
        <f t="shared" si="3"/>
        <v>#DIV/0!</v>
      </c>
    </row>
    <row r="19" spans="1:15" ht="15.75" customHeight="1">
      <c r="A19" s="20" t="s">
        <v>30</v>
      </c>
      <c r="B19" s="309"/>
      <c r="C19" s="310"/>
      <c r="D19" s="21"/>
      <c r="E19" s="21"/>
      <c r="F19" s="311"/>
      <c r="G19" s="312"/>
      <c r="H19" s="21"/>
      <c r="I19" s="21"/>
      <c r="J19" s="311" t="e">
        <f t="shared" si="1"/>
        <v>#DIV/0!</v>
      </c>
      <c r="K19" s="313">
        <v>2006</v>
      </c>
      <c r="L19" s="21">
        <v>2006</v>
      </c>
      <c r="M19" s="21"/>
      <c r="N19" s="311">
        <f t="shared" si="2"/>
        <v>100</v>
      </c>
      <c r="O19" s="62" t="e">
        <f t="shared" si="3"/>
        <v>#DIV/0!</v>
      </c>
    </row>
    <row r="20" spans="1:15" ht="15.75" customHeight="1">
      <c r="A20" s="20" t="s">
        <v>31</v>
      </c>
      <c r="B20" s="309"/>
      <c r="C20" s="310"/>
      <c r="D20" s="21"/>
      <c r="E20" s="21"/>
      <c r="F20" s="311"/>
      <c r="G20" s="312"/>
      <c r="H20" s="21"/>
      <c r="I20" s="21"/>
      <c r="J20" s="311"/>
      <c r="K20" s="313"/>
      <c r="L20" s="21"/>
      <c r="M20" s="21"/>
      <c r="N20" s="311"/>
      <c r="O20" s="62" t="e">
        <f t="shared" si="3"/>
        <v>#DIV/0!</v>
      </c>
    </row>
    <row r="21" spans="1:15" ht="15.75" customHeight="1">
      <c r="A21" s="20" t="s">
        <v>32</v>
      </c>
      <c r="B21" s="309"/>
      <c r="C21" s="310"/>
      <c r="D21" s="21"/>
      <c r="E21" s="21"/>
      <c r="F21" s="311"/>
      <c r="G21" s="312"/>
      <c r="H21" s="21"/>
      <c r="I21" s="21"/>
      <c r="J21" s="311" t="e">
        <f t="shared" si="1"/>
        <v>#DIV/0!</v>
      </c>
      <c r="K21" s="313"/>
      <c r="L21" s="21"/>
      <c r="M21" s="21"/>
      <c r="N21" s="311" t="e">
        <f t="shared" si="2"/>
        <v>#DIV/0!</v>
      </c>
      <c r="O21" s="62" t="e">
        <f t="shared" si="3"/>
        <v>#DIV/0!</v>
      </c>
    </row>
    <row r="22" spans="1:15" ht="15.75" customHeight="1">
      <c r="A22" s="20" t="s">
        <v>33</v>
      </c>
      <c r="B22" s="309"/>
      <c r="C22" s="310"/>
      <c r="D22" s="21"/>
      <c r="E22" s="21"/>
      <c r="F22" s="311"/>
      <c r="G22" s="312"/>
      <c r="H22" s="21"/>
      <c r="I22" s="21"/>
      <c r="J22" s="311" t="e">
        <f t="shared" si="1"/>
        <v>#DIV/0!</v>
      </c>
      <c r="K22" s="313"/>
      <c r="L22" s="21"/>
      <c r="M22" s="21"/>
      <c r="N22" s="311" t="e">
        <f t="shared" si="2"/>
        <v>#DIV/0!</v>
      </c>
      <c r="O22" s="62" t="e">
        <f t="shared" si="3"/>
        <v>#DIV/0!</v>
      </c>
    </row>
    <row r="23" spans="1:15" ht="15.75" customHeight="1">
      <c r="A23" s="20" t="s">
        <v>34</v>
      </c>
      <c r="B23" s="309">
        <v>200000</v>
      </c>
      <c r="C23" s="310">
        <v>200000</v>
      </c>
      <c r="D23" s="21">
        <v>127881.12</v>
      </c>
      <c r="E23" s="21">
        <v>2440</v>
      </c>
      <c r="F23" s="311">
        <f t="shared" si="0"/>
        <v>65.2</v>
      </c>
      <c r="G23" s="312">
        <v>150000</v>
      </c>
      <c r="H23" s="21">
        <v>138148.78</v>
      </c>
      <c r="I23" s="21">
        <v>4880</v>
      </c>
      <c r="J23" s="311">
        <f t="shared" si="1"/>
        <v>95.4</v>
      </c>
      <c r="K23" s="313">
        <v>180000</v>
      </c>
      <c r="L23" s="21">
        <v>166808.03</v>
      </c>
      <c r="M23" s="21">
        <v>7319.6</v>
      </c>
      <c r="N23" s="311">
        <f t="shared" si="2"/>
        <v>96.7</v>
      </c>
      <c r="O23" s="62">
        <f t="shared" si="3"/>
        <v>87.1</v>
      </c>
    </row>
    <row r="24" spans="1:15" ht="15.75" customHeight="1">
      <c r="A24" s="20" t="s">
        <v>35</v>
      </c>
      <c r="B24" s="309">
        <v>1513494</v>
      </c>
      <c r="C24" s="310">
        <v>1513494</v>
      </c>
      <c r="D24" s="21">
        <v>703182</v>
      </c>
      <c r="E24" s="21">
        <v>35466</v>
      </c>
      <c r="F24" s="311">
        <f t="shared" si="0"/>
        <v>48.8</v>
      </c>
      <c r="G24" s="312">
        <v>1513494</v>
      </c>
      <c r="H24" s="21">
        <v>1072872</v>
      </c>
      <c r="I24" s="21">
        <v>53199</v>
      </c>
      <c r="J24" s="311">
        <f t="shared" si="1"/>
        <v>74.4</v>
      </c>
      <c r="K24" s="313">
        <v>1511460</v>
      </c>
      <c r="L24" s="21">
        <v>886004.65</v>
      </c>
      <c r="M24" s="21">
        <v>70932</v>
      </c>
      <c r="N24" s="311">
        <f t="shared" si="2"/>
        <v>63.3</v>
      </c>
      <c r="O24" s="62">
        <f t="shared" si="3"/>
        <v>63.2</v>
      </c>
    </row>
    <row r="25" spans="1:15" ht="15.75" customHeight="1">
      <c r="A25" s="20" t="s">
        <v>36</v>
      </c>
      <c r="B25" s="309"/>
      <c r="C25" s="310"/>
      <c r="D25" s="21"/>
      <c r="E25" s="21"/>
      <c r="F25" s="311"/>
      <c r="G25" s="312"/>
      <c r="H25" s="21"/>
      <c r="I25" s="21"/>
      <c r="J25" s="311"/>
      <c r="K25" s="313"/>
      <c r="L25" s="21"/>
      <c r="M25" s="21"/>
      <c r="N25" s="311"/>
      <c r="O25" s="62" t="e">
        <f t="shared" si="3"/>
        <v>#DIV/0!</v>
      </c>
    </row>
    <row r="26" spans="1:15" ht="15.75" customHeight="1">
      <c r="A26" s="20" t="s">
        <v>37</v>
      </c>
      <c r="B26" s="309"/>
      <c r="C26" s="310"/>
      <c r="D26" s="21"/>
      <c r="E26" s="21"/>
      <c r="F26" s="311"/>
      <c r="G26" s="312"/>
      <c r="H26" s="21"/>
      <c r="I26" s="21"/>
      <c r="J26" s="311"/>
      <c r="K26" s="313"/>
      <c r="L26" s="21"/>
      <c r="M26" s="21"/>
      <c r="N26" s="311"/>
      <c r="O26" s="62" t="e">
        <f t="shared" si="3"/>
        <v>#DIV/0!</v>
      </c>
    </row>
    <row r="27" spans="1:15" ht="15.75" customHeight="1">
      <c r="A27" s="20" t="s">
        <v>38</v>
      </c>
      <c r="B27" s="309"/>
      <c r="C27" s="310"/>
      <c r="D27" s="21"/>
      <c r="E27" s="21"/>
      <c r="F27" s="311"/>
      <c r="G27" s="312"/>
      <c r="H27" s="21"/>
      <c r="I27" s="21"/>
      <c r="J27" s="311"/>
      <c r="K27" s="313"/>
      <c r="L27" s="21"/>
      <c r="M27" s="21"/>
      <c r="N27" s="311"/>
      <c r="O27" s="62" t="e">
        <f t="shared" si="3"/>
        <v>#DIV/0!</v>
      </c>
    </row>
    <row r="28" spans="1:15" ht="15.75" customHeight="1">
      <c r="A28" s="20" t="s">
        <v>39</v>
      </c>
      <c r="B28" s="309"/>
      <c r="C28" s="310"/>
      <c r="D28" s="21"/>
      <c r="E28" s="21"/>
      <c r="F28" s="311"/>
      <c r="G28" s="312"/>
      <c r="H28" s="21"/>
      <c r="I28" s="21"/>
      <c r="J28" s="311"/>
      <c r="K28" s="313"/>
      <c r="L28" s="21"/>
      <c r="M28" s="21"/>
      <c r="N28" s="311"/>
      <c r="O28" s="62" t="e">
        <f t="shared" si="3"/>
        <v>#DIV/0!</v>
      </c>
    </row>
    <row r="29" spans="1:15" ht="15.75" customHeight="1">
      <c r="A29" s="20" t="s">
        <v>40</v>
      </c>
      <c r="B29" s="309"/>
      <c r="C29" s="310"/>
      <c r="D29" s="21"/>
      <c r="E29" s="21"/>
      <c r="F29" s="311" t="e">
        <f t="shared" si="0"/>
        <v>#DIV/0!</v>
      </c>
      <c r="G29" s="312"/>
      <c r="H29" s="21"/>
      <c r="I29" s="21"/>
      <c r="J29" s="311" t="e">
        <f t="shared" si="1"/>
        <v>#DIV/0!</v>
      </c>
      <c r="K29" s="313">
        <v>10500</v>
      </c>
      <c r="L29" s="21">
        <v>10500</v>
      </c>
      <c r="M29" s="21"/>
      <c r="N29" s="311">
        <f t="shared" si="2"/>
        <v>100</v>
      </c>
      <c r="O29" s="62" t="e">
        <f t="shared" si="3"/>
        <v>#DIV/0!</v>
      </c>
    </row>
    <row r="30" spans="1:15" ht="15.75" customHeight="1">
      <c r="A30" s="20" t="s">
        <v>41</v>
      </c>
      <c r="B30" s="314"/>
      <c r="C30" s="315"/>
      <c r="D30" s="316"/>
      <c r="E30" s="316"/>
      <c r="F30" s="317" t="e">
        <f>ROUND((D30+E30)/(C30/100),1)</f>
        <v>#DIV/0!</v>
      </c>
      <c r="G30" s="318"/>
      <c r="H30" s="316"/>
      <c r="I30" s="316"/>
      <c r="J30" s="317" t="e">
        <f>ROUND((H30+I30)/(G30/100),1)</f>
        <v>#DIV/0!</v>
      </c>
      <c r="K30" s="319"/>
      <c r="L30" s="316"/>
      <c r="M30" s="316"/>
      <c r="N30" s="317" t="e">
        <f>ROUND((L30+M30)/(K30/100),1)</f>
        <v>#DIV/0!</v>
      </c>
      <c r="O30" s="62" t="e">
        <f t="shared" si="3"/>
        <v>#DIV/0!</v>
      </c>
    </row>
    <row r="31" spans="1:15" ht="15.75" customHeight="1" thickBot="1">
      <c r="A31" s="22" t="s">
        <v>42</v>
      </c>
      <c r="B31" s="320"/>
      <c r="C31" s="321"/>
      <c r="D31" s="316"/>
      <c r="E31" s="316"/>
      <c r="F31" s="317"/>
      <c r="G31" s="322"/>
      <c r="H31" s="316"/>
      <c r="I31" s="316"/>
      <c r="J31" s="317"/>
      <c r="K31" s="316"/>
      <c r="L31" s="316"/>
      <c r="M31" s="316"/>
      <c r="N31" s="317"/>
      <c r="O31" s="62" t="e">
        <f t="shared" si="3"/>
        <v>#DIV/0!</v>
      </c>
    </row>
    <row r="32" spans="1:15" ht="15.75" customHeight="1" thickBot="1">
      <c r="A32" s="23" t="s">
        <v>43</v>
      </c>
      <c r="B32" s="286">
        <f>SUM(B5:B31)</f>
        <v>40762793</v>
      </c>
      <c r="C32" s="323">
        <f>SUM(C5:C31)</f>
        <v>41182793</v>
      </c>
      <c r="D32" s="323">
        <f>SUM(D5:D31)</f>
        <v>20542497.720000003</v>
      </c>
      <c r="E32" s="324">
        <f>SUM(E5:E31)</f>
        <v>2451649.5700000003</v>
      </c>
      <c r="F32" s="325">
        <f t="shared" si="0"/>
        <v>55.8</v>
      </c>
      <c r="G32" s="286">
        <f>SUM(G5:G31)</f>
        <v>41182793</v>
      </c>
      <c r="H32" s="326">
        <f>SUM(H5:H31)</f>
        <v>28036099.740000002</v>
      </c>
      <c r="I32" s="326">
        <f>SUM(I5:I31)</f>
        <v>2967296.4000000004</v>
      </c>
      <c r="J32" s="325">
        <f t="shared" si="1"/>
        <v>75.3</v>
      </c>
      <c r="K32" s="286">
        <f>SUM(K5:K30)</f>
        <v>43422323</v>
      </c>
      <c r="L32" s="326">
        <f>SUM(L5:L31)</f>
        <v>38626525.68</v>
      </c>
      <c r="M32" s="324">
        <f>SUM(M5:M31)</f>
        <v>3883837.5</v>
      </c>
      <c r="N32" s="325">
        <f t="shared" si="2"/>
        <v>97.9</v>
      </c>
      <c r="O32" s="62">
        <f t="shared" si="3"/>
        <v>104.3</v>
      </c>
    </row>
    <row r="35" spans="1:2" ht="15.75" thickBot="1">
      <c r="A35" s="48" t="s">
        <v>55</v>
      </c>
      <c r="B35" s="48"/>
    </row>
    <row r="36" spans="1:4" ht="15.75" thickBot="1">
      <c r="A36" s="49"/>
      <c r="B36" s="50" t="s">
        <v>10</v>
      </c>
      <c r="C36" s="51" t="s">
        <v>14</v>
      </c>
      <c r="D36" s="52" t="s">
        <v>15</v>
      </c>
    </row>
    <row r="37" spans="1:4" ht="15">
      <c r="A37" s="53" t="s">
        <v>56</v>
      </c>
      <c r="B37" s="54">
        <v>9791612.1</v>
      </c>
      <c r="C37" s="19">
        <v>9404189.1</v>
      </c>
      <c r="D37" s="55">
        <v>8884612.1</v>
      </c>
    </row>
    <row r="38" spans="1:4" ht="15">
      <c r="A38" s="53" t="s">
        <v>57</v>
      </c>
      <c r="B38" s="56">
        <v>4809</v>
      </c>
      <c r="C38" s="21">
        <v>4809</v>
      </c>
      <c r="D38" s="57">
        <v>4809</v>
      </c>
    </row>
    <row r="39" spans="1:4" ht="15">
      <c r="A39" s="53" t="s">
        <v>58</v>
      </c>
      <c r="B39" s="56">
        <v>297634.22</v>
      </c>
      <c r="C39" s="21">
        <v>317333.43</v>
      </c>
      <c r="D39" s="57">
        <v>346035.02</v>
      </c>
    </row>
    <row r="40" spans="1:4" ht="15">
      <c r="A40" s="53" t="s">
        <v>59</v>
      </c>
      <c r="B40" s="56">
        <v>0</v>
      </c>
      <c r="C40" s="21">
        <v>0</v>
      </c>
      <c r="D40" s="57">
        <v>0</v>
      </c>
    </row>
    <row r="41" spans="1:4" ht="15">
      <c r="A41" s="53" t="s">
        <v>60</v>
      </c>
      <c r="B41" s="56">
        <v>0</v>
      </c>
      <c r="C41" s="21">
        <v>0</v>
      </c>
      <c r="D41" s="57">
        <v>0</v>
      </c>
    </row>
    <row r="42" spans="1:4" ht="15.75" thickBot="1">
      <c r="A42" s="58" t="s">
        <v>61</v>
      </c>
      <c r="B42" s="59">
        <v>2705994.41</v>
      </c>
      <c r="C42" s="60">
        <v>3093417.41</v>
      </c>
      <c r="D42" s="61">
        <v>2686862.87</v>
      </c>
    </row>
    <row r="43" spans="1:4" ht="15">
      <c r="A43" s="24"/>
      <c r="B43" s="300"/>
      <c r="C43" s="300"/>
      <c r="D43" s="300"/>
    </row>
    <row r="44" spans="1:4" ht="15">
      <c r="A44" s="24"/>
      <c r="B44" s="300"/>
      <c r="C44" s="300"/>
      <c r="D44" s="300"/>
    </row>
    <row r="48" spans="1:14" ht="16.5" thickBot="1">
      <c r="A48" s="2" t="s">
        <v>62</v>
      </c>
      <c r="B48" s="2" t="s">
        <v>1</v>
      </c>
      <c r="C48" s="2"/>
      <c r="F48" s="2"/>
      <c r="G48" s="2"/>
      <c r="J48" s="2"/>
      <c r="K48" s="2"/>
      <c r="N48" s="2"/>
    </row>
    <row r="49" spans="1:15" ht="15">
      <c r="A49" s="3" t="s">
        <v>2</v>
      </c>
      <c r="B49" s="4" t="s">
        <v>3</v>
      </c>
      <c r="C49" s="9" t="s">
        <v>4</v>
      </c>
      <c r="D49" s="74" t="s">
        <v>5</v>
      </c>
      <c r="E49" s="75"/>
      <c r="F49" s="76" t="s">
        <v>6</v>
      </c>
      <c r="G49" s="5" t="s">
        <v>4</v>
      </c>
      <c r="H49" s="6" t="s">
        <v>7</v>
      </c>
      <c r="I49" s="77"/>
      <c r="J49" s="76" t="s">
        <v>6</v>
      </c>
      <c r="K49" s="78" t="s">
        <v>4</v>
      </c>
      <c r="L49" s="6" t="s">
        <v>8</v>
      </c>
      <c r="M49" s="77"/>
      <c r="N49" s="76" t="s">
        <v>6</v>
      </c>
      <c r="O49" s="278" t="s">
        <v>104</v>
      </c>
    </row>
    <row r="50" spans="1:15" ht="15.75" thickBot="1">
      <c r="A50" s="11"/>
      <c r="B50" s="12" t="s">
        <v>9</v>
      </c>
      <c r="C50" s="16" t="s">
        <v>10</v>
      </c>
      <c r="D50" s="79" t="s">
        <v>11</v>
      </c>
      <c r="E50" s="15" t="s">
        <v>12</v>
      </c>
      <c r="F50" s="80" t="s">
        <v>13</v>
      </c>
      <c r="G50" s="13" t="s">
        <v>14</v>
      </c>
      <c r="H50" s="14" t="s">
        <v>11</v>
      </c>
      <c r="I50" s="81" t="s">
        <v>12</v>
      </c>
      <c r="J50" s="80" t="s">
        <v>13</v>
      </c>
      <c r="K50" s="82" t="s">
        <v>15</v>
      </c>
      <c r="L50" s="14" t="s">
        <v>11</v>
      </c>
      <c r="M50" s="81" t="s">
        <v>12</v>
      </c>
      <c r="N50" s="80" t="s">
        <v>13</v>
      </c>
      <c r="O50" s="279" t="s">
        <v>105</v>
      </c>
    </row>
    <row r="51" spans="1:15" ht="15">
      <c r="A51" s="83" t="s">
        <v>63</v>
      </c>
      <c r="B51" s="62"/>
      <c r="C51" s="63"/>
      <c r="D51" s="84"/>
      <c r="E51" s="85"/>
      <c r="F51" s="86"/>
      <c r="G51" s="87"/>
      <c r="H51" s="88"/>
      <c r="I51" s="89"/>
      <c r="J51" s="86"/>
      <c r="K51" s="90"/>
      <c r="L51" s="88"/>
      <c r="M51" s="89"/>
      <c r="N51" s="86"/>
      <c r="O51" s="62" t="e">
        <f aca="true" t="shared" si="4" ref="O51:O82">ROUND((L51+M51)/(B51/100),1)</f>
        <v>#DIV/0!</v>
      </c>
    </row>
    <row r="52" spans="1:15" ht="15">
      <c r="A52" s="91" t="s">
        <v>64</v>
      </c>
      <c r="B52" s="64">
        <v>16500000</v>
      </c>
      <c r="C52" s="65">
        <v>16500000</v>
      </c>
      <c r="D52" s="92">
        <v>9353135.95</v>
      </c>
      <c r="E52" s="93">
        <v>1196464.6</v>
      </c>
      <c r="F52" s="94">
        <f>ROUND((D52+E52)/(C52/100),1)</f>
        <v>63.9</v>
      </c>
      <c r="G52" s="95">
        <v>16500000</v>
      </c>
      <c r="H52" s="96">
        <v>10754472.55</v>
      </c>
      <c r="I52" s="97">
        <v>1491008</v>
      </c>
      <c r="J52" s="94">
        <f>ROUND((H52+I52)/(G52/100),1)</f>
        <v>74.2</v>
      </c>
      <c r="K52" s="98">
        <v>18500000</v>
      </c>
      <c r="L52" s="96">
        <v>16260594.28</v>
      </c>
      <c r="M52" s="97">
        <v>2118442.48</v>
      </c>
      <c r="N52" s="94">
        <f>ROUND((L52+M52)/(K52/100),1)</f>
        <v>99.3</v>
      </c>
      <c r="O52" s="62">
        <f t="shared" si="4"/>
        <v>111.4</v>
      </c>
    </row>
    <row r="53" spans="1:15" ht="15">
      <c r="A53" s="91" t="s">
        <v>65</v>
      </c>
      <c r="B53" s="64"/>
      <c r="C53" s="65"/>
      <c r="D53" s="92"/>
      <c r="E53" s="93"/>
      <c r="F53" s="94"/>
      <c r="G53" s="95"/>
      <c r="H53" s="96"/>
      <c r="I53" s="97"/>
      <c r="J53" s="94"/>
      <c r="K53" s="98"/>
      <c r="L53" s="96"/>
      <c r="M53" s="97"/>
      <c r="N53" s="94"/>
      <c r="O53" s="62" t="e">
        <f t="shared" si="4"/>
        <v>#DIV/0!</v>
      </c>
    </row>
    <row r="54" spans="1:15" ht="15">
      <c r="A54" s="91" t="s">
        <v>66</v>
      </c>
      <c r="B54" s="64">
        <v>3000000</v>
      </c>
      <c r="C54" s="65">
        <v>3000000</v>
      </c>
      <c r="D54" s="92">
        <v>11600.71</v>
      </c>
      <c r="E54" s="93">
        <v>1658420.98</v>
      </c>
      <c r="F54" s="94">
        <f>ROUND((D54+E54)/(C54/100),1)</f>
        <v>55.7</v>
      </c>
      <c r="G54" s="95">
        <v>3000000</v>
      </c>
      <c r="H54" s="96">
        <v>11600.71</v>
      </c>
      <c r="I54" s="97">
        <v>1757912.65</v>
      </c>
      <c r="J54" s="94">
        <f>ROUND((H54+I54)/(G54/100),1)</f>
        <v>59</v>
      </c>
      <c r="K54" s="98">
        <v>2887000</v>
      </c>
      <c r="L54" s="96">
        <v>11600.71</v>
      </c>
      <c r="M54" s="97">
        <v>2156490.64</v>
      </c>
      <c r="N54" s="94">
        <f>ROUND((L54+M54)/(K54/100),1)</f>
        <v>75.1</v>
      </c>
      <c r="O54" s="62">
        <f t="shared" si="4"/>
        <v>72.3</v>
      </c>
    </row>
    <row r="55" spans="1:15" ht="15">
      <c r="A55" s="91" t="s">
        <v>67</v>
      </c>
      <c r="B55" s="64"/>
      <c r="C55" s="65"/>
      <c r="D55" s="92"/>
      <c r="E55" s="93"/>
      <c r="F55" s="94"/>
      <c r="G55" s="95"/>
      <c r="H55" s="96"/>
      <c r="I55" s="97"/>
      <c r="J55" s="94"/>
      <c r="K55" s="98"/>
      <c r="L55" s="96"/>
      <c r="M55" s="97"/>
      <c r="N55" s="94"/>
      <c r="O55" s="62" t="e">
        <f t="shared" si="4"/>
        <v>#DIV/0!</v>
      </c>
    </row>
    <row r="56" spans="1:15" ht="15">
      <c r="A56" s="91" t="s">
        <v>68</v>
      </c>
      <c r="B56" s="64"/>
      <c r="C56" s="65"/>
      <c r="D56" s="92"/>
      <c r="E56" s="93"/>
      <c r="F56" s="94"/>
      <c r="G56" s="95"/>
      <c r="H56" s="96"/>
      <c r="I56" s="97"/>
      <c r="J56" s="94"/>
      <c r="K56" s="98"/>
      <c r="L56" s="96"/>
      <c r="M56" s="97"/>
      <c r="N56" s="94"/>
      <c r="O56" s="62" t="e">
        <f t="shared" si="4"/>
        <v>#DIV/0!</v>
      </c>
    </row>
    <row r="57" spans="1:15" ht="15">
      <c r="A57" s="91" t="s">
        <v>69</v>
      </c>
      <c r="B57" s="64"/>
      <c r="C57" s="65"/>
      <c r="D57" s="92"/>
      <c r="E57" s="93"/>
      <c r="F57" s="94"/>
      <c r="G57" s="95"/>
      <c r="H57" s="96"/>
      <c r="I57" s="97"/>
      <c r="J57" s="94"/>
      <c r="K57" s="98"/>
      <c r="L57" s="96"/>
      <c r="M57" s="97"/>
      <c r="N57" s="94"/>
      <c r="O57" s="62" t="e">
        <f t="shared" si="4"/>
        <v>#DIV/0!</v>
      </c>
    </row>
    <row r="58" spans="1:15" ht="15">
      <c r="A58" s="91" t="s">
        <v>70</v>
      </c>
      <c r="B58" s="64"/>
      <c r="C58" s="65"/>
      <c r="D58" s="92"/>
      <c r="E58" s="93"/>
      <c r="F58" s="94"/>
      <c r="G58" s="95"/>
      <c r="H58" s="96"/>
      <c r="I58" s="97"/>
      <c r="J58" s="94"/>
      <c r="K58" s="98"/>
      <c r="L58" s="96"/>
      <c r="M58" s="97"/>
      <c r="N58" s="94"/>
      <c r="O58" s="62" t="e">
        <f t="shared" si="4"/>
        <v>#DIV/0!</v>
      </c>
    </row>
    <row r="59" spans="1:15" ht="15">
      <c r="A59" s="91" t="s">
        <v>71</v>
      </c>
      <c r="B59" s="64"/>
      <c r="C59" s="65"/>
      <c r="D59" s="92"/>
      <c r="E59" s="93"/>
      <c r="F59" s="94"/>
      <c r="G59" s="95"/>
      <c r="H59" s="96"/>
      <c r="I59" s="97"/>
      <c r="J59" s="94"/>
      <c r="K59" s="98"/>
      <c r="L59" s="96"/>
      <c r="M59" s="97"/>
      <c r="N59" s="94"/>
      <c r="O59" s="62" t="e">
        <f t="shared" si="4"/>
        <v>#DIV/0!</v>
      </c>
    </row>
    <row r="60" spans="1:15" ht="15">
      <c r="A60" s="91" t="s">
        <v>72</v>
      </c>
      <c r="B60" s="64"/>
      <c r="C60" s="65"/>
      <c r="D60" s="92"/>
      <c r="E60" s="93"/>
      <c r="F60" s="94"/>
      <c r="G60" s="95"/>
      <c r="H60" s="96"/>
      <c r="I60" s="97"/>
      <c r="J60" s="94"/>
      <c r="K60" s="98">
        <v>3330</v>
      </c>
      <c r="L60" s="96">
        <v>3323.93</v>
      </c>
      <c r="M60" s="97"/>
      <c r="N60" s="94"/>
      <c r="O60" s="62" t="e">
        <f t="shared" si="4"/>
        <v>#DIV/0!</v>
      </c>
    </row>
    <row r="61" spans="1:15" ht="15">
      <c r="A61" s="91" t="s">
        <v>73</v>
      </c>
      <c r="B61" s="64"/>
      <c r="C61" s="65"/>
      <c r="D61" s="92"/>
      <c r="E61" s="93"/>
      <c r="F61" s="94"/>
      <c r="G61" s="95"/>
      <c r="H61" s="96"/>
      <c r="I61" s="97"/>
      <c r="J61" s="94"/>
      <c r="K61" s="98"/>
      <c r="L61" s="96"/>
      <c r="M61" s="97"/>
      <c r="N61" s="94"/>
      <c r="O61" s="62" t="e">
        <f t="shared" si="4"/>
        <v>#DIV/0!</v>
      </c>
    </row>
    <row r="62" spans="1:15" ht="15">
      <c r="A62" s="91" t="s">
        <v>74</v>
      </c>
      <c r="B62" s="64"/>
      <c r="C62" s="65"/>
      <c r="D62" s="92"/>
      <c r="E62" s="93"/>
      <c r="F62" s="94"/>
      <c r="G62" s="95"/>
      <c r="H62" s="96"/>
      <c r="I62" s="97"/>
      <c r="J62" s="94"/>
      <c r="K62" s="98">
        <v>6600</v>
      </c>
      <c r="L62" s="96">
        <v>6600</v>
      </c>
      <c r="M62" s="97"/>
      <c r="N62" s="94"/>
      <c r="O62" s="62" t="e">
        <f t="shared" si="4"/>
        <v>#DIV/0!</v>
      </c>
    </row>
    <row r="63" spans="1:15" ht="15">
      <c r="A63" s="91" t="s">
        <v>75</v>
      </c>
      <c r="B63" s="64"/>
      <c r="C63" s="65"/>
      <c r="D63" s="92"/>
      <c r="E63" s="93"/>
      <c r="F63" s="94"/>
      <c r="G63" s="95"/>
      <c r="H63" s="96"/>
      <c r="I63" s="97"/>
      <c r="J63" s="94"/>
      <c r="K63" s="98"/>
      <c r="L63" s="96"/>
      <c r="M63" s="97"/>
      <c r="N63" s="94"/>
      <c r="O63" s="62" t="e">
        <f t="shared" si="4"/>
        <v>#DIV/0!</v>
      </c>
    </row>
    <row r="64" spans="1:15" ht="15">
      <c r="A64" s="91" t="s">
        <v>76</v>
      </c>
      <c r="B64" s="64"/>
      <c r="C64" s="65"/>
      <c r="D64" s="92"/>
      <c r="E64" s="93"/>
      <c r="F64" s="94"/>
      <c r="G64" s="95"/>
      <c r="H64" s="96"/>
      <c r="I64" s="97"/>
      <c r="J64" s="94"/>
      <c r="K64" s="98"/>
      <c r="L64" s="96"/>
      <c r="M64" s="97"/>
      <c r="N64" s="94"/>
      <c r="O64" s="62" t="e">
        <f t="shared" si="4"/>
        <v>#DIV/0!</v>
      </c>
    </row>
    <row r="65" spans="1:15" ht="15">
      <c r="A65" s="91" t="s">
        <v>77</v>
      </c>
      <c r="B65" s="64"/>
      <c r="C65" s="65"/>
      <c r="D65" s="92"/>
      <c r="E65" s="93"/>
      <c r="F65" s="94"/>
      <c r="G65" s="95"/>
      <c r="H65" s="96"/>
      <c r="I65" s="97"/>
      <c r="J65" s="94"/>
      <c r="K65" s="98"/>
      <c r="L65" s="96"/>
      <c r="M65" s="97"/>
      <c r="N65" s="94"/>
      <c r="O65" s="62" t="e">
        <f t="shared" si="4"/>
        <v>#DIV/0!</v>
      </c>
    </row>
    <row r="66" spans="1:15" ht="15">
      <c r="A66" s="91" t="s">
        <v>78</v>
      </c>
      <c r="B66" s="64"/>
      <c r="C66" s="65"/>
      <c r="D66" s="92"/>
      <c r="E66" s="93"/>
      <c r="F66" s="94"/>
      <c r="G66" s="95"/>
      <c r="H66" s="96"/>
      <c r="I66" s="97"/>
      <c r="J66" s="94"/>
      <c r="K66" s="98">
        <v>236500</v>
      </c>
      <c r="L66" s="96">
        <v>224556.6</v>
      </c>
      <c r="M66" s="97">
        <v>11846.59</v>
      </c>
      <c r="N66" s="94">
        <f>ROUND((L66+M66)/(K66/100),1)</f>
        <v>100</v>
      </c>
      <c r="O66" s="62" t="e">
        <f t="shared" si="4"/>
        <v>#DIV/0!</v>
      </c>
    </row>
    <row r="67" spans="1:15" ht="15">
      <c r="A67" s="91" t="s">
        <v>79</v>
      </c>
      <c r="B67" s="64">
        <v>200000</v>
      </c>
      <c r="C67" s="65">
        <v>200000</v>
      </c>
      <c r="D67" s="92">
        <v>19268.88</v>
      </c>
      <c r="E67" s="93">
        <v>2</v>
      </c>
      <c r="F67" s="94">
        <f>ROUND((D67+E67)/(C67/100),1)</f>
        <v>9.6</v>
      </c>
      <c r="G67" s="95">
        <v>200000</v>
      </c>
      <c r="H67" s="96">
        <v>88269.47</v>
      </c>
      <c r="I67" s="97">
        <v>0.09</v>
      </c>
      <c r="J67" s="94">
        <f>ROUND((H67+I67)/(G67/100),1)</f>
        <v>44.1</v>
      </c>
      <c r="K67" s="98">
        <v>200000</v>
      </c>
      <c r="L67" s="96">
        <v>104075.84</v>
      </c>
      <c r="M67" s="97">
        <v>-4.56</v>
      </c>
      <c r="N67" s="94">
        <f>ROUND((L67+M67)/(K67/100),1)</f>
        <v>52</v>
      </c>
      <c r="O67" s="62">
        <f t="shared" si="4"/>
        <v>52</v>
      </c>
    </row>
    <row r="68" spans="1:15" ht="15">
      <c r="A68" s="91" t="s">
        <v>80</v>
      </c>
      <c r="B68" s="64">
        <v>1000</v>
      </c>
      <c r="C68" s="65">
        <v>1000</v>
      </c>
      <c r="D68" s="92">
        <v>894.49</v>
      </c>
      <c r="E68" s="93">
        <v>0</v>
      </c>
      <c r="F68" s="94">
        <f>ROUND((D68+E68)/(C68/100),1)</f>
        <v>89.4</v>
      </c>
      <c r="G68" s="95">
        <v>1000</v>
      </c>
      <c r="H68" s="96">
        <v>1497.83</v>
      </c>
      <c r="I68" s="97">
        <v>0</v>
      </c>
      <c r="J68" s="94">
        <f>ROUND((H68+I68)/(G68/100),1)</f>
        <v>149.8</v>
      </c>
      <c r="K68" s="98">
        <v>2100</v>
      </c>
      <c r="L68" s="96">
        <v>2103.67</v>
      </c>
      <c r="M68" s="97"/>
      <c r="N68" s="94">
        <f>ROUND((L68+M68)/(K68/100),1)</f>
        <v>100.2</v>
      </c>
      <c r="O68" s="62">
        <f t="shared" si="4"/>
        <v>210.4</v>
      </c>
    </row>
    <row r="69" spans="1:15" ht="15">
      <c r="A69" s="91" t="s">
        <v>81</v>
      </c>
      <c r="B69" s="64"/>
      <c r="C69" s="65"/>
      <c r="D69" s="92"/>
      <c r="E69" s="93"/>
      <c r="F69" s="94"/>
      <c r="G69" s="95"/>
      <c r="H69" s="96"/>
      <c r="I69" s="97"/>
      <c r="J69" s="94"/>
      <c r="K69" s="98"/>
      <c r="L69" s="96"/>
      <c r="M69" s="97"/>
      <c r="N69" s="94"/>
      <c r="O69" s="62" t="e">
        <f t="shared" si="4"/>
        <v>#DIV/0!</v>
      </c>
    </row>
    <row r="70" spans="1:15" ht="15">
      <c r="A70" s="91" t="s">
        <v>82</v>
      </c>
      <c r="B70" s="64"/>
      <c r="C70" s="65"/>
      <c r="D70" s="92"/>
      <c r="E70" s="93"/>
      <c r="F70" s="94"/>
      <c r="G70" s="95"/>
      <c r="H70" s="96"/>
      <c r="I70" s="97"/>
      <c r="J70" s="94"/>
      <c r="K70" s="98"/>
      <c r="L70" s="96"/>
      <c r="M70" s="97"/>
      <c r="N70" s="94"/>
      <c r="O70" s="62" t="e">
        <f t="shared" si="4"/>
        <v>#DIV/0!</v>
      </c>
    </row>
    <row r="71" spans="1:15" ht="15">
      <c r="A71" s="91" t="s">
        <v>83</v>
      </c>
      <c r="B71" s="64"/>
      <c r="C71" s="65"/>
      <c r="D71" s="92"/>
      <c r="E71" s="93"/>
      <c r="F71" s="94"/>
      <c r="G71" s="95"/>
      <c r="H71" s="96"/>
      <c r="I71" s="97"/>
      <c r="J71" s="94"/>
      <c r="K71" s="98"/>
      <c r="L71" s="96"/>
      <c r="M71" s="97"/>
      <c r="N71" s="94"/>
      <c r="O71" s="62" t="e">
        <f t="shared" si="4"/>
        <v>#DIV/0!</v>
      </c>
    </row>
    <row r="72" spans="1:15" ht="15">
      <c r="A72" s="99" t="s">
        <v>84</v>
      </c>
      <c r="B72" s="100">
        <f>SUM(B51:B71)</f>
        <v>19701000</v>
      </c>
      <c r="C72" s="101">
        <f>SUM(C51:C71)</f>
        <v>19701000</v>
      </c>
      <c r="D72" s="102">
        <f>SUM(D51:D71)</f>
        <v>9384900.030000001</v>
      </c>
      <c r="E72" s="103">
        <f>SUM(E51:E71)</f>
        <v>2854887.58</v>
      </c>
      <c r="F72" s="94">
        <f>ROUND((D72+E72)/(C72/100),1)</f>
        <v>62.1</v>
      </c>
      <c r="G72" s="104">
        <f>SUM(G51:G71)</f>
        <v>19701000</v>
      </c>
      <c r="H72" s="105">
        <f>SUM(H51:H71)</f>
        <v>10855840.560000002</v>
      </c>
      <c r="I72" s="106">
        <f>SUM(I51:I71)</f>
        <v>3248920.7399999998</v>
      </c>
      <c r="J72" s="94">
        <f>ROUND((H72+I72)/(G72/100),1)</f>
        <v>71.6</v>
      </c>
      <c r="K72" s="104">
        <f>SUM(K51:K71)</f>
        <v>21835530</v>
      </c>
      <c r="L72" s="105">
        <f>SUM(L51:L71)</f>
        <v>16612855.03</v>
      </c>
      <c r="M72" s="106">
        <f>SUM(M51:M71)</f>
        <v>4286775.15</v>
      </c>
      <c r="N72" s="94">
        <f>ROUND((L72+M72)/(K72/100),1)</f>
        <v>95.7</v>
      </c>
      <c r="O72" s="62">
        <f t="shared" si="4"/>
        <v>106.1</v>
      </c>
    </row>
    <row r="73" spans="1:15" ht="15">
      <c r="A73" s="91" t="s">
        <v>85</v>
      </c>
      <c r="B73" s="67"/>
      <c r="C73" s="68"/>
      <c r="D73" s="107"/>
      <c r="E73" s="108"/>
      <c r="F73" s="94"/>
      <c r="G73" s="109"/>
      <c r="H73" s="110"/>
      <c r="I73" s="111"/>
      <c r="J73" s="94"/>
      <c r="K73" s="112"/>
      <c r="L73" s="110"/>
      <c r="M73" s="111"/>
      <c r="N73" s="94"/>
      <c r="O73" s="62" t="e">
        <f t="shared" si="4"/>
        <v>#DIV/0!</v>
      </c>
    </row>
    <row r="74" spans="1:15" ht="15">
      <c r="A74" s="91" t="s">
        <v>86</v>
      </c>
      <c r="B74" s="67">
        <v>19741793</v>
      </c>
      <c r="C74" s="68">
        <v>19741793</v>
      </c>
      <c r="D74" s="107">
        <v>9870895</v>
      </c>
      <c r="E74" s="108">
        <v>0</v>
      </c>
      <c r="F74" s="113">
        <f>ROUND((D74+E74)/(C74/100),1)</f>
        <v>50</v>
      </c>
      <c r="G74" s="109">
        <v>19741793</v>
      </c>
      <c r="H74" s="110">
        <v>15106345</v>
      </c>
      <c r="I74" s="111">
        <v>0</v>
      </c>
      <c r="J74" s="113">
        <f>ROUND((H74+I74)/(G74/100),1)</f>
        <v>76.5</v>
      </c>
      <c r="K74" s="112">
        <v>19846793</v>
      </c>
      <c r="L74" s="110">
        <v>19846793</v>
      </c>
      <c r="M74" s="111">
        <v>0</v>
      </c>
      <c r="N74" s="113">
        <f>ROUND((L74+M74)/(K74/100),1)</f>
        <v>100</v>
      </c>
      <c r="O74" s="62">
        <f t="shared" si="4"/>
        <v>100.5</v>
      </c>
    </row>
    <row r="75" spans="1:15" ht="15">
      <c r="A75" s="99" t="s">
        <v>87</v>
      </c>
      <c r="B75" s="64">
        <v>320000</v>
      </c>
      <c r="C75" s="65">
        <v>320000</v>
      </c>
      <c r="D75" s="92">
        <v>160000</v>
      </c>
      <c r="E75" s="93">
        <v>0</v>
      </c>
      <c r="F75" s="113">
        <f>ROUND((D75+E75)/(C75/100),1)</f>
        <v>50</v>
      </c>
      <c r="G75" s="95">
        <v>320000</v>
      </c>
      <c r="H75" s="96">
        <v>239998</v>
      </c>
      <c r="I75" s="97">
        <v>0</v>
      </c>
      <c r="J75" s="113">
        <f>ROUND((H75+I75)/(G75/100),1)</f>
        <v>75</v>
      </c>
      <c r="K75" s="95">
        <v>320000</v>
      </c>
      <c r="L75" s="96">
        <v>320000</v>
      </c>
      <c r="M75" s="97">
        <v>0</v>
      </c>
      <c r="N75" s="113">
        <f>ROUND((L75+M75)/(K75/100),1)</f>
        <v>100</v>
      </c>
      <c r="O75" s="62">
        <f t="shared" si="4"/>
        <v>100</v>
      </c>
    </row>
    <row r="76" spans="1:15" ht="15">
      <c r="A76" s="91" t="s">
        <v>88</v>
      </c>
      <c r="B76" s="64">
        <v>1000000</v>
      </c>
      <c r="C76" s="65">
        <v>1420000</v>
      </c>
      <c r="D76" s="92">
        <v>920000</v>
      </c>
      <c r="E76" s="93">
        <v>0</v>
      </c>
      <c r="F76" s="113">
        <f>ROUND((D76+E76)/(C76/100),1)</f>
        <v>64.8</v>
      </c>
      <c r="G76" s="95">
        <v>1420000</v>
      </c>
      <c r="H76" s="96">
        <v>1420000</v>
      </c>
      <c r="I76" s="97">
        <v>0</v>
      </c>
      <c r="J76" s="113">
        <f>ROUND((H76+I76)/(G76/100),1)</f>
        <v>100</v>
      </c>
      <c r="K76" s="95">
        <v>1420000</v>
      </c>
      <c r="L76" s="96">
        <v>1420000</v>
      </c>
      <c r="M76" s="97">
        <v>0</v>
      </c>
      <c r="N76" s="113">
        <f>ROUND((L76+M76)/(K76/100),1)</f>
        <v>100</v>
      </c>
      <c r="O76" s="62">
        <f t="shared" si="4"/>
        <v>142</v>
      </c>
    </row>
    <row r="77" spans="1:15" ht="15">
      <c r="A77" s="91" t="s">
        <v>89</v>
      </c>
      <c r="B77" s="64"/>
      <c r="C77" s="65"/>
      <c r="D77" s="92"/>
      <c r="E77" s="93"/>
      <c r="F77" s="94"/>
      <c r="G77" s="95"/>
      <c r="H77" s="96"/>
      <c r="I77" s="97"/>
      <c r="J77" s="94"/>
      <c r="K77" s="95"/>
      <c r="L77" s="96"/>
      <c r="M77" s="97"/>
      <c r="N77" s="94"/>
      <c r="O77" s="62" t="e">
        <f t="shared" si="4"/>
        <v>#DIV/0!</v>
      </c>
    </row>
    <row r="78" spans="1:15" ht="15">
      <c r="A78" s="91" t="s">
        <v>90</v>
      </c>
      <c r="B78" s="64"/>
      <c r="C78" s="65"/>
      <c r="D78" s="92"/>
      <c r="E78" s="93"/>
      <c r="F78" s="113"/>
      <c r="G78" s="95"/>
      <c r="H78" s="96"/>
      <c r="I78" s="97"/>
      <c r="J78" s="113"/>
      <c r="K78" s="95"/>
      <c r="L78" s="96"/>
      <c r="M78" s="97"/>
      <c r="N78" s="113"/>
      <c r="O78" s="62" t="e">
        <f t="shared" si="4"/>
        <v>#DIV/0!</v>
      </c>
    </row>
    <row r="79" spans="1:15" ht="15">
      <c r="A79" s="99" t="s">
        <v>91</v>
      </c>
      <c r="B79" s="64"/>
      <c r="C79" s="65"/>
      <c r="D79" s="92"/>
      <c r="E79" s="93"/>
      <c r="F79" s="113"/>
      <c r="G79" s="95"/>
      <c r="H79" s="96"/>
      <c r="I79" s="97"/>
      <c r="J79" s="113"/>
      <c r="K79" s="95"/>
      <c r="L79" s="96"/>
      <c r="M79" s="97"/>
      <c r="N79" s="113"/>
      <c r="O79" s="62" t="e">
        <f t="shared" si="4"/>
        <v>#DIV/0!</v>
      </c>
    </row>
    <row r="80" spans="1:15" ht="15">
      <c r="A80" s="99" t="s">
        <v>92</v>
      </c>
      <c r="B80" s="100">
        <f>SUM(B74:B79)</f>
        <v>21061793</v>
      </c>
      <c r="C80" s="101">
        <f>SUM(C74:C79)</f>
        <v>21481793</v>
      </c>
      <c r="D80" s="102">
        <f>SUM(D74:D79)</f>
        <v>10950895</v>
      </c>
      <c r="E80" s="103">
        <f>SUM(E74:E79)</f>
        <v>0</v>
      </c>
      <c r="F80" s="94">
        <f>ROUND((D80+E80)/(C80/100),1)</f>
        <v>51</v>
      </c>
      <c r="G80" s="104">
        <f>SUM(G74:G79)</f>
        <v>21481793</v>
      </c>
      <c r="H80" s="105">
        <f>SUM(H74:H79)</f>
        <v>16766343</v>
      </c>
      <c r="I80" s="106">
        <f>SUM(I74:I79)</f>
        <v>0</v>
      </c>
      <c r="J80" s="94">
        <f>ROUND((H80+I80)/(G80/100),1)</f>
        <v>78</v>
      </c>
      <c r="K80" s="104">
        <f>SUM(K74:K79)</f>
        <v>21586793</v>
      </c>
      <c r="L80" s="105">
        <f>SUM(L74:L79)</f>
        <v>21586793</v>
      </c>
      <c r="M80" s="106">
        <f>SUM(M74:M79)</f>
        <v>0</v>
      </c>
      <c r="N80" s="94">
        <f>ROUND((L80+M80)/(K80/100),1)</f>
        <v>100</v>
      </c>
      <c r="O80" s="62">
        <f t="shared" si="4"/>
        <v>102.5</v>
      </c>
    </row>
    <row r="81" spans="1:15" ht="15.75" thickBot="1">
      <c r="A81" s="114" t="s">
        <v>93</v>
      </c>
      <c r="B81" s="115">
        <f>B72+B80</f>
        <v>40762793</v>
      </c>
      <c r="C81" s="116">
        <f>C72+C80</f>
        <v>41182793</v>
      </c>
      <c r="D81" s="117">
        <f>D72+D80</f>
        <v>20335795.03</v>
      </c>
      <c r="E81" s="118">
        <f>E72+E80</f>
        <v>2854887.58</v>
      </c>
      <c r="F81" s="113">
        <f>ROUND((D81+E81)/(C81/100),1)</f>
        <v>56.3</v>
      </c>
      <c r="G81" s="119">
        <f>G72+G80</f>
        <v>41182793</v>
      </c>
      <c r="H81" s="120">
        <f>H72+H80</f>
        <v>27622183.560000002</v>
      </c>
      <c r="I81" s="120">
        <f>I72+I80</f>
        <v>3248920.7399999998</v>
      </c>
      <c r="J81" s="113">
        <f>ROUND((H81+I81)/(G81/100),1)</f>
        <v>75</v>
      </c>
      <c r="K81" s="119">
        <f>K72+K80</f>
        <v>43422323</v>
      </c>
      <c r="L81" s="120">
        <f>L72+L80</f>
        <v>38199648.03</v>
      </c>
      <c r="M81" s="121">
        <f>M72+M80</f>
        <v>4286775.15</v>
      </c>
      <c r="N81" s="113">
        <f>ROUND((L81+M81)/(K81/100),1)</f>
        <v>97.8</v>
      </c>
      <c r="O81" s="62">
        <f t="shared" si="4"/>
        <v>104.2</v>
      </c>
    </row>
    <row r="82" spans="1:15" ht="15.75" thickBot="1">
      <c r="A82" s="122" t="s">
        <v>94</v>
      </c>
      <c r="B82" s="70">
        <f>B81-B32</f>
        <v>0</v>
      </c>
      <c r="C82" s="70">
        <f>C81-C32</f>
        <v>0</v>
      </c>
      <c r="D82" s="70">
        <f>D81-D32</f>
        <v>-206702.69000000134</v>
      </c>
      <c r="E82" s="70">
        <f>E81-E32</f>
        <v>403238.0099999998</v>
      </c>
      <c r="F82" s="71" t="e">
        <f>ROUND((D82+E82)/(C82/100),1)</f>
        <v>#DIV/0!</v>
      </c>
      <c r="G82" s="70">
        <f>G81-G32</f>
        <v>0</v>
      </c>
      <c r="H82" s="70">
        <f>H81-H32</f>
        <v>-413916.1799999997</v>
      </c>
      <c r="I82" s="70">
        <f>I81-I32</f>
        <v>281624.3399999994</v>
      </c>
      <c r="J82" s="71" t="e">
        <f>ROUND((H82+I82)/(G82/100),1)</f>
        <v>#DIV/0!</v>
      </c>
      <c r="K82" s="70">
        <f>K81-K32</f>
        <v>0</v>
      </c>
      <c r="L82" s="70">
        <f>L81-L32</f>
        <v>-426877.6499999985</v>
      </c>
      <c r="M82" s="70">
        <f>M81-M32</f>
        <v>402937.6500000004</v>
      </c>
      <c r="N82" s="94" t="e">
        <f>ROUND((L82+M82)/(K82/100),1)</f>
        <v>#DIV/0!</v>
      </c>
      <c r="O82" s="62" t="e">
        <f t="shared" si="4"/>
        <v>#DIV/0!</v>
      </c>
    </row>
    <row r="83" spans="1:15" ht="15.75" thickBot="1">
      <c r="A83" s="294" t="s">
        <v>106</v>
      </c>
      <c r="B83" s="291"/>
      <c r="C83" s="290"/>
      <c r="D83" s="293">
        <f>D82+E82</f>
        <v>196535.31999999844</v>
      </c>
      <c r="E83" s="290"/>
      <c r="F83" s="290"/>
      <c r="G83" s="290"/>
      <c r="H83" s="293">
        <f>H82+I82</f>
        <v>-132291.84000000032</v>
      </c>
      <c r="I83" s="290"/>
      <c r="J83" s="290"/>
      <c r="K83" s="290"/>
      <c r="L83" s="293">
        <f>L82+M82</f>
        <v>-23939.999999998137</v>
      </c>
      <c r="M83" s="290"/>
      <c r="N83" s="290"/>
      <c r="O83" s="292"/>
    </row>
    <row r="84" spans="2:12" ht="15">
      <c r="B84" s="26"/>
      <c r="D84" s="263"/>
      <c r="G84" s="1"/>
      <c r="H84" s="263"/>
      <c r="L84" s="263"/>
    </row>
    <row r="85" spans="2:12" ht="15">
      <c r="B85" s="26"/>
      <c r="D85" s="263"/>
      <c r="G85" s="1"/>
      <c r="H85" s="263"/>
      <c r="L85" s="263"/>
    </row>
    <row r="86" spans="2:12" ht="15">
      <c r="B86" s="26"/>
      <c r="D86" s="263"/>
      <c r="G86" s="1"/>
      <c r="H86" s="263"/>
      <c r="L86" s="263"/>
    </row>
    <row r="87" spans="2:12" ht="15">
      <c r="B87" s="26"/>
      <c r="D87" s="263"/>
      <c r="G87" s="1"/>
      <c r="H87" s="263"/>
      <c r="L87" s="263"/>
    </row>
    <row r="88" spans="2:7" ht="15">
      <c r="B88" s="26"/>
      <c r="G88" s="1"/>
    </row>
    <row r="89" spans="1:7" ht="15">
      <c r="A89" s="123" t="s">
        <v>95</v>
      </c>
      <c r="G89" s="1"/>
    </row>
    <row r="90" ht="15.75" thickBot="1">
      <c r="G90" s="1"/>
    </row>
    <row r="91" spans="1:7" ht="15">
      <c r="A91" s="49"/>
      <c r="B91" s="124" t="s">
        <v>10</v>
      </c>
      <c r="C91" s="6" t="s">
        <v>14</v>
      </c>
      <c r="D91" s="8" t="s">
        <v>15</v>
      </c>
      <c r="E91" s="24"/>
      <c r="G91" s="1"/>
    </row>
    <row r="92" spans="1:7" ht="15">
      <c r="A92" s="53" t="s">
        <v>96</v>
      </c>
      <c r="B92" s="125">
        <v>192956</v>
      </c>
      <c r="C92" s="21">
        <v>262255</v>
      </c>
      <c r="D92" s="57">
        <v>261681.2</v>
      </c>
      <c r="E92" s="24"/>
      <c r="G92" s="1"/>
    </row>
    <row r="93" spans="1:7" ht="15">
      <c r="A93" s="126" t="s">
        <v>97</v>
      </c>
      <c r="B93" s="125">
        <v>347696.8</v>
      </c>
      <c r="C93" s="21">
        <v>285118.3</v>
      </c>
      <c r="D93" s="57">
        <v>300508.88</v>
      </c>
      <c r="E93" s="24"/>
      <c r="G93" s="1"/>
    </row>
    <row r="94" spans="1:7" ht="15">
      <c r="A94" s="126" t="s">
        <v>98</v>
      </c>
      <c r="B94" s="125">
        <v>348310.99</v>
      </c>
      <c r="C94" s="21">
        <v>379327.24</v>
      </c>
      <c r="D94" s="57">
        <v>292898.63</v>
      </c>
      <c r="E94" s="24"/>
      <c r="G94" s="1"/>
    </row>
    <row r="95" spans="1:7" ht="15.75" thickBot="1">
      <c r="A95" s="58" t="s">
        <v>99</v>
      </c>
      <c r="B95" s="127">
        <v>281181.53</v>
      </c>
      <c r="C95" s="60">
        <v>25276.86</v>
      </c>
      <c r="D95" s="61">
        <v>27003.52</v>
      </c>
      <c r="E95" s="24"/>
      <c r="G95" s="1"/>
    </row>
    <row r="96" ht="15">
      <c r="G96" s="1"/>
    </row>
    <row r="97" ht="15">
      <c r="G97" s="1"/>
    </row>
    <row r="98" ht="15">
      <c r="G98" s="1"/>
    </row>
    <row r="99" spans="1:2" ht="15.75" thickBot="1">
      <c r="A99" s="25" t="s">
        <v>44</v>
      </c>
      <c r="B99" s="26"/>
    </row>
    <row r="100" spans="1:14" ht="15.75" thickBot="1">
      <c r="A100" s="27" t="s">
        <v>45</v>
      </c>
      <c r="B100" s="28" t="s">
        <v>46</v>
      </c>
      <c r="C100" s="29"/>
      <c r="D100" s="30" t="s">
        <v>47</v>
      </c>
      <c r="E100" s="31"/>
      <c r="F100" s="32" t="s">
        <v>48</v>
      </c>
      <c r="G100" s="29"/>
      <c r="H100" s="30" t="s">
        <v>49</v>
      </c>
      <c r="I100" s="31"/>
      <c r="J100" s="32" t="s">
        <v>48</v>
      </c>
      <c r="K100" s="29"/>
      <c r="L100" s="30" t="s">
        <v>50</v>
      </c>
      <c r="M100" s="31"/>
      <c r="N100" s="32" t="s">
        <v>48</v>
      </c>
    </row>
    <row r="101" spans="1:14" ht="15">
      <c r="A101" s="33"/>
      <c r="B101" s="327"/>
      <c r="C101" s="39"/>
      <c r="D101" s="35"/>
      <c r="E101" s="328"/>
      <c r="F101" s="37"/>
      <c r="G101" s="34"/>
      <c r="H101" s="35"/>
      <c r="I101" s="36"/>
      <c r="J101" s="37"/>
      <c r="K101" s="34"/>
      <c r="L101" s="35"/>
      <c r="M101" s="36"/>
      <c r="N101" s="37"/>
    </row>
    <row r="102" spans="1:14" ht="15">
      <c r="A102" s="33" t="s">
        <v>51</v>
      </c>
      <c r="B102" s="38">
        <v>14315152</v>
      </c>
      <c r="C102" s="39"/>
      <c r="D102" s="40">
        <v>7296250</v>
      </c>
      <c r="E102" s="328"/>
      <c r="F102" s="191">
        <f>ROUND((D102)/(B102/100),1)</f>
        <v>51</v>
      </c>
      <c r="G102" s="39"/>
      <c r="H102" s="40">
        <v>10818842</v>
      </c>
      <c r="I102" s="36"/>
      <c r="J102" s="41">
        <f>ROUND((H102)/(B102/100),1)</f>
        <v>75.6</v>
      </c>
      <c r="K102" s="39"/>
      <c r="L102" s="40">
        <v>14570201</v>
      </c>
      <c r="M102" s="36"/>
      <c r="N102" s="41">
        <f>ROUND((L102)/(B102/100),1)</f>
        <v>101.8</v>
      </c>
    </row>
    <row r="103" spans="1:14" ht="15">
      <c r="A103" s="33" t="s">
        <v>52</v>
      </c>
      <c r="B103" s="38">
        <v>2200000</v>
      </c>
      <c r="C103" s="39"/>
      <c r="D103" s="40">
        <v>1039016</v>
      </c>
      <c r="E103" s="328"/>
      <c r="F103" s="191">
        <f>ROUND((D103)/(B103/100),1)</f>
        <v>47.2</v>
      </c>
      <c r="G103" s="39"/>
      <c r="H103" s="40">
        <v>1243678</v>
      </c>
      <c r="I103" s="36"/>
      <c r="J103" s="41">
        <f>ROUND((H103)/(B103/100),1)</f>
        <v>56.5</v>
      </c>
      <c r="K103" s="39"/>
      <c r="L103" s="40">
        <v>1680054</v>
      </c>
      <c r="M103" s="36"/>
      <c r="N103" s="41">
        <f>ROUND((L103)/(B103/100),1)</f>
        <v>76.4</v>
      </c>
    </row>
    <row r="104" spans="1:14" ht="15">
      <c r="A104" s="33" t="s">
        <v>53</v>
      </c>
      <c r="B104" s="38">
        <v>59.13</v>
      </c>
      <c r="C104" s="39"/>
      <c r="D104" s="40">
        <v>58.88</v>
      </c>
      <c r="E104" s="328"/>
      <c r="F104" s="191">
        <f>ROUND((D104)/(B104/100),1)</f>
        <v>99.6</v>
      </c>
      <c r="G104" s="34"/>
      <c r="H104" s="40">
        <v>60.63</v>
      </c>
      <c r="I104" s="36"/>
      <c r="J104" s="41">
        <f>ROUND((H104)/(B104/100),1)</f>
        <v>102.5</v>
      </c>
      <c r="K104" s="34"/>
      <c r="L104" s="40">
        <v>60.08</v>
      </c>
      <c r="M104" s="36"/>
      <c r="N104" s="41">
        <f>ROUND((L104)/(B104/100),1)</f>
        <v>101.6</v>
      </c>
    </row>
    <row r="105" spans="1:14" ht="15.75" thickBot="1">
      <c r="A105" s="42" t="s">
        <v>54</v>
      </c>
      <c r="B105" s="43">
        <v>20175</v>
      </c>
      <c r="C105" s="329"/>
      <c r="D105" s="45">
        <v>20653</v>
      </c>
      <c r="E105" s="330"/>
      <c r="F105" s="195">
        <f>ROUND((D105)/(B105/100),1)</f>
        <v>102.4</v>
      </c>
      <c r="G105" s="44"/>
      <c r="H105" s="45">
        <v>19827</v>
      </c>
      <c r="I105" s="46"/>
      <c r="J105" s="47">
        <f>ROUND((H105)/(B105/100),1)</f>
        <v>98.3</v>
      </c>
      <c r="K105" s="44"/>
      <c r="L105" s="45">
        <v>20209</v>
      </c>
      <c r="M105" s="46"/>
      <c r="N105" s="47">
        <f>ROUND((L105)/(B105/100),1)</f>
        <v>100.2</v>
      </c>
    </row>
    <row r="107" ht="15">
      <c r="A107" t="s">
        <v>127</v>
      </c>
    </row>
    <row r="109" ht="15">
      <c r="A109" s="1" t="s">
        <v>128</v>
      </c>
    </row>
    <row r="110" ht="15">
      <c r="A110" s="1" t="s">
        <v>129</v>
      </c>
    </row>
    <row r="111" ht="15">
      <c r="A111" s="1" t="s">
        <v>130</v>
      </c>
    </row>
    <row r="112" ht="15">
      <c r="A112" s="1" t="s">
        <v>163</v>
      </c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PageLayoutView="0" workbookViewId="0" topLeftCell="A88">
      <selection activeCell="Q108" sqref="Q108"/>
    </sheetView>
  </sheetViews>
  <sheetFormatPr defaultColWidth="9.140625" defaultRowHeight="15"/>
  <cols>
    <col min="1" max="1" width="22.421875" style="0" customWidth="1"/>
    <col min="2" max="5" width="12.7109375" style="0" customWidth="1"/>
    <col min="6" max="6" width="6.8515625" style="0" bestFit="1" customWidth="1"/>
    <col min="7" max="7" width="12.7109375" style="0" customWidth="1"/>
    <col min="8" max="8" width="12.7109375" style="128" customWidth="1"/>
    <col min="9" max="9" width="12.7109375" style="0" customWidth="1"/>
    <col min="10" max="10" width="6.7109375" style="0" customWidth="1"/>
    <col min="11" max="13" width="12.7109375" style="0" customWidth="1"/>
    <col min="14" max="14" width="7.7109375" style="0" customWidth="1"/>
    <col min="15" max="15" width="7.00390625" style="0" bestFit="1" customWidth="1"/>
  </cols>
  <sheetData>
    <row r="1" spans="1:8" ht="15">
      <c r="A1" s="1"/>
      <c r="H1" s="302" t="s">
        <v>110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129"/>
      <c r="L2" s="130"/>
      <c r="M2" s="130"/>
      <c r="N2" s="2"/>
    </row>
    <row r="3" spans="1:15" ht="15.75">
      <c r="A3" s="131" t="s">
        <v>2</v>
      </c>
      <c r="B3" s="132" t="s">
        <v>3</v>
      </c>
      <c r="C3" s="133" t="s">
        <v>4</v>
      </c>
      <c r="D3" s="581" t="s">
        <v>47</v>
      </c>
      <c r="E3" s="582"/>
      <c r="F3" s="134" t="s">
        <v>6</v>
      </c>
      <c r="G3" s="135" t="s">
        <v>4</v>
      </c>
      <c r="H3" s="136" t="s">
        <v>7</v>
      </c>
      <c r="I3" s="137"/>
      <c r="J3" s="134" t="s">
        <v>6</v>
      </c>
      <c r="K3" s="138"/>
      <c r="L3" s="139" t="s">
        <v>8</v>
      </c>
      <c r="M3" s="140"/>
      <c r="N3" s="134" t="s">
        <v>6</v>
      </c>
      <c r="O3" s="278" t="s">
        <v>104</v>
      </c>
    </row>
    <row r="4" spans="1:15" ht="15.75" thickBot="1">
      <c r="A4" s="141"/>
      <c r="B4" s="142" t="s">
        <v>9</v>
      </c>
      <c r="C4" s="143" t="s">
        <v>10</v>
      </c>
      <c r="D4" s="144" t="s">
        <v>11</v>
      </c>
      <c r="E4" s="144" t="s">
        <v>12</v>
      </c>
      <c r="F4" s="145" t="s">
        <v>13</v>
      </c>
      <c r="G4" s="146" t="s">
        <v>14</v>
      </c>
      <c r="H4" s="147" t="s">
        <v>11</v>
      </c>
      <c r="I4" s="144" t="s">
        <v>12</v>
      </c>
      <c r="J4" s="145" t="s">
        <v>13</v>
      </c>
      <c r="K4" s="148" t="s">
        <v>15</v>
      </c>
      <c r="L4" s="144" t="s">
        <v>11</v>
      </c>
      <c r="M4" s="144" t="s">
        <v>12</v>
      </c>
      <c r="N4" s="145" t="s">
        <v>13</v>
      </c>
      <c r="O4" s="279" t="s">
        <v>105</v>
      </c>
    </row>
    <row r="5" spans="1:15" ht="15.75" customHeight="1">
      <c r="A5" s="149" t="s">
        <v>16</v>
      </c>
      <c r="B5" s="331">
        <v>80000</v>
      </c>
      <c r="C5" s="332">
        <v>70000</v>
      </c>
      <c r="D5" s="150">
        <v>33572</v>
      </c>
      <c r="E5" s="177"/>
      <c r="F5" s="306">
        <f aca="true" t="shared" si="0" ref="F5:F32">ROUND((D5+E5)/(C5/100),1)</f>
        <v>48</v>
      </c>
      <c r="G5" s="483">
        <v>70000</v>
      </c>
      <c r="H5" s="484">
        <v>55612</v>
      </c>
      <c r="I5" s="485"/>
      <c r="J5" s="306">
        <f>ROUND((H5+I5)/(G5/100),1)</f>
        <v>79.4</v>
      </c>
      <c r="K5" s="497">
        <v>74000</v>
      </c>
      <c r="L5" s="498">
        <v>73615</v>
      </c>
      <c r="M5" s="499"/>
      <c r="N5" s="306">
        <f>ROUND((L5+M5)/(K5/100),1)</f>
        <v>99.5</v>
      </c>
      <c r="O5" s="62">
        <f>ROUND((L5+M5)/(B5/100),1)</f>
        <v>92</v>
      </c>
    </row>
    <row r="6" spans="1:15" ht="15.75" customHeight="1">
      <c r="A6" s="151" t="s">
        <v>17</v>
      </c>
      <c r="B6" s="333">
        <v>250000</v>
      </c>
      <c r="C6" s="334">
        <v>220000</v>
      </c>
      <c r="D6" s="178">
        <v>99543.5</v>
      </c>
      <c r="E6" s="179"/>
      <c r="F6" s="306">
        <f t="shared" si="0"/>
        <v>45.2</v>
      </c>
      <c r="G6" s="486">
        <v>200000</v>
      </c>
      <c r="H6" s="487">
        <v>151543.5</v>
      </c>
      <c r="I6" s="488"/>
      <c r="J6" s="306">
        <f aca="true" t="shared" si="1" ref="J6:J32">ROUND((H6+I6)/(G6/100),1)</f>
        <v>75.8</v>
      </c>
      <c r="K6" s="500">
        <v>160000</v>
      </c>
      <c r="L6" s="501">
        <v>160145.5</v>
      </c>
      <c r="M6" s="502"/>
      <c r="N6" s="306">
        <f aca="true" t="shared" si="2" ref="N6:N32">ROUND((L6+M6)/(K6/100),1)</f>
        <v>100.1</v>
      </c>
      <c r="O6" s="62">
        <f aca="true" t="shared" si="3" ref="O6:O31">ROUND((L6+M6)/(B6/100),1)</f>
        <v>64.1</v>
      </c>
    </row>
    <row r="7" spans="1:15" ht="15.75" customHeight="1">
      <c r="A7" s="151" t="s">
        <v>18</v>
      </c>
      <c r="B7" s="333">
        <v>35000</v>
      </c>
      <c r="C7" s="334">
        <v>25000</v>
      </c>
      <c r="D7" s="178">
        <v>0</v>
      </c>
      <c r="E7" s="179"/>
      <c r="F7" s="306">
        <f t="shared" si="0"/>
        <v>0</v>
      </c>
      <c r="G7" s="486">
        <v>25000</v>
      </c>
      <c r="H7" s="487"/>
      <c r="I7" s="488"/>
      <c r="J7" s="306">
        <f t="shared" si="1"/>
        <v>0</v>
      </c>
      <c r="K7" s="500">
        <v>46500</v>
      </c>
      <c r="L7" s="501">
        <v>46323</v>
      </c>
      <c r="M7" s="502"/>
      <c r="N7" s="306">
        <f t="shared" si="2"/>
        <v>99.6</v>
      </c>
      <c r="O7" s="62">
        <f t="shared" si="3"/>
        <v>132.4</v>
      </c>
    </row>
    <row r="8" spans="1:15" ht="15.75" customHeight="1">
      <c r="A8" s="151" t="s">
        <v>19</v>
      </c>
      <c r="B8" s="333">
        <v>15000</v>
      </c>
      <c r="C8" s="334">
        <v>15000</v>
      </c>
      <c r="D8" s="178">
        <v>0</v>
      </c>
      <c r="E8" s="179"/>
      <c r="F8" s="306">
        <f t="shared" si="0"/>
        <v>0</v>
      </c>
      <c r="G8" s="486">
        <v>15000</v>
      </c>
      <c r="H8" s="487"/>
      <c r="I8" s="488"/>
      <c r="J8" s="306">
        <f t="shared" si="1"/>
        <v>0</v>
      </c>
      <c r="K8" s="500">
        <v>1100</v>
      </c>
      <c r="L8" s="501">
        <v>1075</v>
      </c>
      <c r="M8" s="502"/>
      <c r="N8" s="306">
        <f t="shared" si="2"/>
        <v>97.7</v>
      </c>
      <c r="O8" s="62">
        <f t="shared" si="3"/>
        <v>7.2</v>
      </c>
    </row>
    <row r="9" spans="1:15" ht="15.75" customHeight="1">
      <c r="A9" s="151" t="s">
        <v>20</v>
      </c>
      <c r="B9" s="333"/>
      <c r="C9" s="334"/>
      <c r="D9" s="178"/>
      <c r="E9" s="179"/>
      <c r="F9" s="306" t="e">
        <f t="shared" si="0"/>
        <v>#DIV/0!</v>
      </c>
      <c r="G9" s="486"/>
      <c r="H9" s="487"/>
      <c r="I9" s="488"/>
      <c r="J9" s="306" t="e">
        <f t="shared" si="1"/>
        <v>#DIV/0!</v>
      </c>
      <c r="K9" s="500"/>
      <c r="L9" s="501"/>
      <c r="M9" s="502"/>
      <c r="N9" s="306" t="e">
        <f t="shared" si="2"/>
        <v>#DIV/0!</v>
      </c>
      <c r="O9" s="62" t="e">
        <f t="shared" si="3"/>
        <v>#DIV/0!</v>
      </c>
    </row>
    <row r="10" spans="1:15" ht="15.75" customHeight="1">
      <c r="A10" s="151" t="s">
        <v>21</v>
      </c>
      <c r="B10" s="333"/>
      <c r="C10" s="334"/>
      <c r="D10" s="178"/>
      <c r="E10" s="179"/>
      <c r="F10" s="306" t="e">
        <f t="shared" si="0"/>
        <v>#DIV/0!</v>
      </c>
      <c r="G10" s="486"/>
      <c r="H10" s="487"/>
      <c r="I10" s="488"/>
      <c r="J10" s="306" t="e">
        <f t="shared" si="1"/>
        <v>#DIV/0!</v>
      </c>
      <c r="K10" s="500"/>
      <c r="L10" s="501"/>
      <c r="M10" s="502"/>
      <c r="N10" s="306" t="e">
        <f t="shared" si="2"/>
        <v>#DIV/0!</v>
      </c>
      <c r="O10" s="62" t="e">
        <f t="shared" si="3"/>
        <v>#DIV/0!</v>
      </c>
    </row>
    <row r="11" spans="1:15" ht="15.75" customHeight="1">
      <c r="A11" s="151" t="s">
        <v>22</v>
      </c>
      <c r="B11" s="333">
        <v>1000</v>
      </c>
      <c r="C11" s="334">
        <v>1000</v>
      </c>
      <c r="D11" s="178"/>
      <c r="E11" s="335">
        <v>261</v>
      </c>
      <c r="F11" s="306">
        <f t="shared" si="0"/>
        <v>26.1</v>
      </c>
      <c r="G11" s="486">
        <v>1000</v>
      </c>
      <c r="H11" s="487"/>
      <c r="I11" s="489">
        <v>261</v>
      </c>
      <c r="J11" s="306">
        <f t="shared" si="1"/>
        <v>26.1</v>
      </c>
      <c r="K11" s="500">
        <v>1000</v>
      </c>
      <c r="L11" s="501"/>
      <c r="M11" s="503">
        <v>783</v>
      </c>
      <c r="N11" s="306">
        <f t="shared" si="2"/>
        <v>78.3</v>
      </c>
      <c r="O11" s="62">
        <f t="shared" si="3"/>
        <v>78.3</v>
      </c>
    </row>
    <row r="12" spans="1:15" ht="15.75" customHeight="1">
      <c r="A12" s="151" t="s">
        <v>23</v>
      </c>
      <c r="B12" s="333">
        <v>60000</v>
      </c>
      <c r="C12" s="334">
        <v>109000</v>
      </c>
      <c r="D12" s="178">
        <v>94888</v>
      </c>
      <c r="E12" s="179"/>
      <c r="F12" s="306">
        <f t="shared" si="0"/>
        <v>87.1</v>
      </c>
      <c r="G12" s="486">
        <v>109000</v>
      </c>
      <c r="H12" s="487">
        <v>168534</v>
      </c>
      <c r="I12" s="488" t="s">
        <v>100</v>
      </c>
      <c r="J12" s="306" t="e">
        <f t="shared" si="1"/>
        <v>#VALUE!</v>
      </c>
      <c r="K12" s="500">
        <v>157300</v>
      </c>
      <c r="L12" s="501">
        <v>269064</v>
      </c>
      <c r="M12" s="502"/>
      <c r="N12" s="306">
        <f t="shared" si="2"/>
        <v>171.1</v>
      </c>
      <c r="O12" s="62">
        <f t="shared" si="3"/>
        <v>448.4</v>
      </c>
    </row>
    <row r="13" spans="1:15" ht="15.75" customHeight="1">
      <c r="A13" s="151" t="s">
        <v>24</v>
      </c>
      <c r="B13" s="333">
        <v>20000</v>
      </c>
      <c r="C13" s="334">
        <v>20000</v>
      </c>
      <c r="D13" s="178">
        <v>10383</v>
      </c>
      <c r="E13" s="179"/>
      <c r="F13" s="306">
        <f t="shared" si="0"/>
        <v>51.9</v>
      </c>
      <c r="G13" s="486">
        <v>20000</v>
      </c>
      <c r="H13" s="487">
        <v>13513</v>
      </c>
      <c r="I13" s="488" t="s">
        <v>100</v>
      </c>
      <c r="J13" s="306" t="e">
        <f t="shared" si="1"/>
        <v>#VALUE!</v>
      </c>
      <c r="K13" s="500">
        <v>18000</v>
      </c>
      <c r="L13" s="501">
        <v>18031</v>
      </c>
      <c r="M13" s="502"/>
      <c r="N13" s="306">
        <f t="shared" si="2"/>
        <v>100.2</v>
      </c>
      <c r="O13" s="62">
        <f t="shared" si="3"/>
        <v>90.2</v>
      </c>
    </row>
    <row r="14" spans="1:15" ht="15.75" customHeight="1">
      <c r="A14" s="151" t="s">
        <v>25</v>
      </c>
      <c r="B14" s="333">
        <v>10000</v>
      </c>
      <c r="C14" s="334">
        <v>10000</v>
      </c>
      <c r="D14" s="178">
        <v>5998</v>
      </c>
      <c r="E14" s="179"/>
      <c r="F14" s="306">
        <f t="shared" si="0"/>
        <v>60</v>
      </c>
      <c r="G14" s="486">
        <v>10000</v>
      </c>
      <c r="H14" s="487">
        <v>6724</v>
      </c>
      <c r="I14" s="488"/>
      <c r="J14" s="306">
        <f t="shared" si="1"/>
        <v>67.2</v>
      </c>
      <c r="K14" s="500">
        <v>10000</v>
      </c>
      <c r="L14" s="501">
        <v>9356</v>
      </c>
      <c r="M14" s="502"/>
      <c r="N14" s="306">
        <f t="shared" si="2"/>
        <v>93.6</v>
      </c>
      <c r="O14" s="62">
        <f t="shared" si="3"/>
        <v>93.6</v>
      </c>
    </row>
    <row r="15" spans="1:15" ht="15.75" customHeight="1">
      <c r="A15" s="151" t="s">
        <v>26</v>
      </c>
      <c r="B15" s="333">
        <v>300000</v>
      </c>
      <c r="C15" s="334">
        <v>280000</v>
      </c>
      <c r="D15" s="178">
        <v>145439.5</v>
      </c>
      <c r="E15" s="179"/>
      <c r="F15" s="306">
        <f t="shared" si="0"/>
        <v>51.9</v>
      </c>
      <c r="G15" s="486">
        <v>300000</v>
      </c>
      <c r="H15" s="487">
        <v>226528</v>
      </c>
      <c r="I15" s="488"/>
      <c r="J15" s="306">
        <f t="shared" si="1"/>
        <v>75.5</v>
      </c>
      <c r="K15" s="500">
        <v>450500</v>
      </c>
      <c r="L15" s="501">
        <v>450454</v>
      </c>
      <c r="M15" s="502"/>
      <c r="N15" s="306">
        <f t="shared" si="2"/>
        <v>100</v>
      </c>
      <c r="O15" s="62">
        <f t="shared" si="3"/>
        <v>150.2</v>
      </c>
    </row>
    <row r="16" spans="1:15" ht="15.75" customHeight="1">
      <c r="A16" s="151" t="s">
        <v>27</v>
      </c>
      <c r="B16" s="333">
        <v>1541000</v>
      </c>
      <c r="C16" s="334">
        <v>1560000</v>
      </c>
      <c r="D16" s="178">
        <v>722615</v>
      </c>
      <c r="E16" s="179"/>
      <c r="F16" s="306">
        <f t="shared" si="0"/>
        <v>46.3</v>
      </c>
      <c r="G16" s="486">
        <v>1560000</v>
      </c>
      <c r="H16" s="487">
        <v>1080203</v>
      </c>
      <c r="I16" s="488"/>
      <c r="J16" s="306">
        <f t="shared" si="1"/>
        <v>69.2</v>
      </c>
      <c r="K16" s="500">
        <v>1560000</v>
      </c>
      <c r="L16" s="501">
        <v>1490902</v>
      </c>
      <c r="M16" s="502"/>
      <c r="N16" s="306">
        <f t="shared" si="2"/>
        <v>95.6</v>
      </c>
      <c r="O16" s="62">
        <f t="shared" si="3"/>
        <v>96.7</v>
      </c>
    </row>
    <row r="17" spans="1:15" ht="15.75" customHeight="1">
      <c r="A17" s="151" t="s">
        <v>28</v>
      </c>
      <c r="B17" s="333" t="s">
        <v>100</v>
      </c>
      <c r="C17" s="334">
        <v>2000</v>
      </c>
      <c r="D17" s="178">
        <v>1080</v>
      </c>
      <c r="E17" s="179"/>
      <c r="F17" s="306">
        <f t="shared" si="0"/>
        <v>54</v>
      </c>
      <c r="G17" s="486">
        <v>2000</v>
      </c>
      <c r="H17" s="487">
        <v>1620</v>
      </c>
      <c r="I17" s="488"/>
      <c r="J17" s="306">
        <f t="shared" si="1"/>
        <v>81</v>
      </c>
      <c r="K17" s="500">
        <v>1600</v>
      </c>
      <c r="L17" s="501">
        <v>1620</v>
      </c>
      <c r="M17" s="502"/>
      <c r="N17" s="306">
        <f t="shared" si="2"/>
        <v>101.3</v>
      </c>
      <c r="O17" s="62" t="e">
        <f t="shared" si="3"/>
        <v>#VALUE!</v>
      </c>
    </row>
    <row r="18" spans="1:15" ht="15.75" customHeight="1">
      <c r="A18" s="151" t="s">
        <v>29</v>
      </c>
      <c r="B18" s="333"/>
      <c r="C18" s="334"/>
      <c r="D18" s="178"/>
      <c r="E18" s="179"/>
      <c r="F18" s="306" t="e">
        <f t="shared" si="0"/>
        <v>#DIV/0!</v>
      </c>
      <c r="G18" s="486"/>
      <c r="H18" s="487"/>
      <c r="I18" s="488"/>
      <c r="J18" s="306" t="e">
        <f t="shared" si="1"/>
        <v>#DIV/0!</v>
      </c>
      <c r="K18" s="500"/>
      <c r="L18" s="501"/>
      <c r="M18" s="502"/>
      <c r="N18" s="306" t="e">
        <f t="shared" si="2"/>
        <v>#DIV/0!</v>
      </c>
      <c r="O18" s="62" t="e">
        <f t="shared" si="3"/>
        <v>#DIV/0!</v>
      </c>
    </row>
    <row r="19" spans="1:15" ht="15.75" customHeight="1">
      <c r="A19" s="151" t="s">
        <v>30</v>
      </c>
      <c r="B19" s="333"/>
      <c r="C19" s="334"/>
      <c r="D19" s="178"/>
      <c r="E19" s="179"/>
      <c r="F19" s="306" t="e">
        <f t="shared" si="0"/>
        <v>#DIV/0!</v>
      </c>
      <c r="G19" s="486"/>
      <c r="H19" s="487"/>
      <c r="I19" s="488"/>
      <c r="J19" s="306" t="e">
        <f t="shared" si="1"/>
        <v>#DIV/0!</v>
      </c>
      <c r="K19" s="500"/>
      <c r="L19" s="501"/>
      <c r="M19" s="502"/>
      <c r="N19" s="306" t="e">
        <f t="shared" si="2"/>
        <v>#DIV/0!</v>
      </c>
      <c r="O19" s="62" t="e">
        <f t="shared" si="3"/>
        <v>#DIV/0!</v>
      </c>
    </row>
    <row r="20" spans="1:15" ht="15.75" customHeight="1">
      <c r="A20" s="151" t="s">
        <v>31</v>
      </c>
      <c r="B20" s="333"/>
      <c r="C20" s="334"/>
      <c r="D20" s="178"/>
      <c r="E20" s="179"/>
      <c r="F20" s="306" t="e">
        <f t="shared" si="0"/>
        <v>#DIV/0!</v>
      </c>
      <c r="G20" s="486"/>
      <c r="H20" s="487"/>
      <c r="I20" s="488"/>
      <c r="J20" s="306" t="e">
        <f t="shared" si="1"/>
        <v>#DIV/0!</v>
      </c>
      <c r="K20" s="500"/>
      <c r="L20" s="501"/>
      <c r="M20" s="502"/>
      <c r="N20" s="306" t="e">
        <f t="shared" si="2"/>
        <v>#DIV/0!</v>
      </c>
      <c r="O20" s="62" t="e">
        <f t="shared" si="3"/>
        <v>#DIV/0!</v>
      </c>
    </row>
    <row r="21" spans="1:15" ht="15.75" customHeight="1">
      <c r="A21" s="151" t="s">
        <v>32</v>
      </c>
      <c r="B21" s="333"/>
      <c r="C21" s="334"/>
      <c r="D21" s="178"/>
      <c r="E21" s="179"/>
      <c r="F21" s="306" t="e">
        <f t="shared" si="0"/>
        <v>#DIV/0!</v>
      </c>
      <c r="G21" s="486"/>
      <c r="H21" s="487"/>
      <c r="I21" s="488"/>
      <c r="J21" s="306" t="e">
        <f t="shared" si="1"/>
        <v>#DIV/0!</v>
      </c>
      <c r="K21" s="500"/>
      <c r="L21" s="501"/>
      <c r="M21" s="502"/>
      <c r="N21" s="306" t="e">
        <f t="shared" si="2"/>
        <v>#DIV/0!</v>
      </c>
      <c r="O21" s="62" t="e">
        <f t="shared" si="3"/>
        <v>#DIV/0!</v>
      </c>
    </row>
    <row r="22" spans="1:15" ht="15.75" customHeight="1">
      <c r="A22" s="151" t="s">
        <v>33</v>
      </c>
      <c r="B22" s="333"/>
      <c r="C22" s="334"/>
      <c r="D22" s="178"/>
      <c r="E22" s="179"/>
      <c r="F22" s="306" t="e">
        <f t="shared" si="0"/>
        <v>#DIV/0!</v>
      </c>
      <c r="G22" s="486"/>
      <c r="H22" s="487"/>
      <c r="I22" s="488"/>
      <c r="J22" s="306" t="e">
        <f t="shared" si="1"/>
        <v>#DIV/0!</v>
      </c>
      <c r="K22" s="500"/>
      <c r="L22" s="501"/>
      <c r="M22" s="502"/>
      <c r="N22" s="306" t="e">
        <f t="shared" si="2"/>
        <v>#DIV/0!</v>
      </c>
      <c r="O22" s="62" t="e">
        <f t="shared" si="3"/>
        <v>#DIV/0!</v>
      </c>
    </row>
    <row r="23" spans="1:15" ht="15.75" customHeight="1">
      <c r="A23" s="151" t="s">
        <v>34</v>
      </c>
      <c r="B23" s="333">
        <v>44000</v>
      </c>
      <c r="C23" s="334">
        <v>44000</v>
      </c>
      <c r="D23" s="178">
        <v>22610</v>
      </c>
      <c r="E23" s="179"/>
      <c r="F23" s="306">
        <f t="shared" si="0"/>
        <v>51.4</v>
      </c>
      <c r="G23" s="486">
        <v>44000</v>
      </c>
      <c r="H23" s="487">
        <v>38837</v>
      </c>
      <c r="I23" s="488"/>
      <c r="J23" s="306">
        <f t="shared" si="1"/>
        <v>88.3</v>
      </c>
      <c r="K23" s="500">
        <v>42000</v>
      </c>
      <c r="L23" s="501">
        <v>41802</v>
      </c>
      <c r="M23" s="502"/>
      <c r="N23" s="306">
        <f t="shared" si="2"/>
        <v>99.5</v>
      </c>
      <c r="O23" s="62">
        <f t="shared" si="3"/>
        <v>95</v>
      </c>
    </row>
    <row r="24" spans="1:15" ht="15.75" customHeight="1">
      <c r="A24" s="151" t="s">
        <v>35</v>
      </c>
      <c r="B24" s="333"/>
      <c r="C24" s="334"/>
      <c r="D24" s="178"/>
      <c r="E24" s="179"/>
      <c r="F24" s="306" t="e">
        <f t="shared" si="0"/>
        <v>#DIV/0!</v>
      </c>
      <c r="G24" s="486"/>
      <c r="H24" s="487"/>
      <c r="I24" s="488"/>
      <c r="J24" s="306" t="e">
        <f t="shared" si="1"/>
        <v>#DIV/0!</v>
      </c>
      <c r="K24" s="500"/>
      <c r="L24" s="501"/>
      <c r="M24" s="502"/>
      <c r="N24" s="306" t="e">
        <f t="shared" si="2"/>
        <v>#DIV/0!</v>
      </c>
      <c r="O24" s="62" t="e">
        <f t="shared" si="3"/>
        <v>#DIV/0!</v>
      </c>
    </row>
    <row r="25" spans="1:15" ht="15.75" customHeight="1">
      <c r="A25" s="151" t="s">
        <v>36</v>
      </c>
      <c r="B25" s="333"/>
      <c r="C25" s="334"/>
      <c r="D25" s="178"/>
      <c r="E25" s="179"/>
      <c r="F25" s="306" t="e">
        <f t="shared" si="0"/>
        <v>#DIV/0!</v>
      </c>
      <c r="G25" s="486"/>
      <c r="H25" s="487"/>
      <c r="I25" s="488"/>
      <c r="J25" s="306" t="e">
        <f t="shared" si="1"/>
        <v>#DIV/0!</v>
      </c>
      <c r="K25" s="500"/>
      <c r="L25" s="501"/>
      <c r="M25" s="502"/>
      <c r="N25" s="306" t="e">
        <f t="shared" si="2"/>
        <v>#DIV/0!</v>
      </c>
      <c r="O25" s="62" t="e">
        <f t="shared" si="3"/>
        <v>#DIV/0!</v>
      </c>
    </row>
    <row r="26" spans="1:15" ht="15.75" customHeight="1">
      <c r="A26" s="151" t="s">
        <v>37</v>
      </c>
      <c r="B26" s="333"/>
      <c r="C26" s="334"/>
      <c r="D26" s="178"/>
      <c r="E26" s="179"/>
      <c r="F26" s="306" t="e">
        <f t="shared" si="0"/>
        <v>#DIV/0!</v>
      </c>
      <c r="G26" s="486"/>
      <c r="H26" s="487"/>
      <c r="I26" s="488"/>
      <c r="J26" s="306" t="e">
        <f t="shared" si="1"/>
        <v>#DIV/0!</v>
      </c>
      <c r="K26" s="500"/>
      <c r="L26" s="501"/>
      <c r="M26" s="502"/>
      <c r="N26" s="306" t="e">
        <f t="shared" si="2"/>
        <v>#DIV/0!</v>
      </c>
      <c r="O26" s="62" t="e">
        <f t="shared" si="3"/>
        <v>#DIV/0!</v>
      </c>
    </row>
    <row r="27" spans="1:15" ht="15.75" customHeight="1">
      <c r="A27" s="151" t="s">
        <v>38</v>
      </c>
      <c r="B27" s="333"/>
      <c r="C27" s="334"/>
      <c r="D27" s="178"/>
      <c r="E27" s="179"/>
      <c r="F27" s="306" t="e">
        <f t="shared" si="0"/>
        <v>#DIV/0!</v>
      </c>
      <c r="G27" s="486"/>
      <c r="H27" s="487"/>
      <c r="I27" s="488"/>
      <c r="J27" s="306" t="e">
        <f t="shared" si="1"/>
        <v>#DIV/0!</v>
      </c>
      <c r="K27" s="500"/>
      <c r="L27" s="501"/>
      <c r="M27" s="502"/>
      <c r="N27" s="306" t="e">
        <f t="shared" si="2"/>
        <v>#DIV/0!</v>
      </c>
      <c r="O27" s="62" t="e">
        <f t="shared" si="3"/>
        <v>#DIV/0!</v>
      </c>
    </row>
    <row r="28" spans="1:15" ht="15.75" customHeight="1">
      <c r="A28" s="151" t="s">
        <v>39</v>
      </c>
      <c r="B28" s="333"/>
      <c r="C28" s="334"/>
      <c r="D28" s="178"/>
      <c r="E28" s="179"/>
      <c r="F28" s="306" t="e">
        <f t="shared" si="0"/>
        <v>#DIV/0!</v>
      </c>
      <c r="G28" s="486"/>
      <c r="H28" s="487"/>
      <c r="I28" s="488"/>
      <c r="J28" s="306" t="e">
        <f t="shared" si="1"/>
        <v>#DIV/0!</v>
      </c>
      <c r="K28" s="500"/>
      <c r="L28" s="501"/>
      <c r="M28" s="502"/>
      <c r="N28" s="306" t="e">
        <f t="shared" si="2"/>
        <v>#DIV/0!</v>
      </c>
      <c r="O28" s="62" t="e">
        <f t="shared" si="3"/>
        <v>#DIV/0!</v>
      </c>
    </row>
    <row r="29" spans="1:15" ht="15.75" customHeight="1">
      <c r="A29" s="151" t="s">
        <v>40</v>
      </c>
      <c r="B29" s="333"/>
      <c r="C29" s="334"/>
      <c r="D29" s="178"/>
      <c r="E29" s="179"/>
      <c r="F29" s="306" t="e">
        <f t="shared" si="0"/>
        <v>#DIV/0!</v>
      </c>
      <c r="G29" s="486"/>
      <c r="H29" s="487"/>
      <c r="I29" s="488"/>
      <c r="J29" s="306" t="e">
        <f t="shared" si="1"/>
        <v>#DIV/0!</v>
      </c>
      <c r="K29" s="500"/>
      <c r="L29" s="501"/>
      <c r="M29" s="502"/>
      <c r="N29" s="306" t="e">
        <f t="shared" si="2"/>
        <v>#DIV/0!</v>
      </c>
      <c r="O29" s="62" t="e">
        <f t="shared" si="3"/>
        <v>#DIV/0!</v>
      </c>
    </row>
    <row r="30" spans="1:15" ht="15.75" customHeight="1">
      <c r="A30" s="151" t="s">
        <v>41</v>
      </c>
      <c r="B30" s="336"/>
      <c r="C30" s="337"/>
      <c r="D30" s="180"/>
      <c r="E30" s="181"/>
      <c r="F30" s="306" t="e">
        <f t="shared" si="0"/>
        <v>#DIV/0!</v>
      </c>
      <c r="G30" s="490"/>
      <c r="H30" s="487"/>
      <c r="I30" s="491"/>
      <c r="J30" s="306" t="e">
        <f t="shared" si="1"/>
        <v>#DIV/0!</v>
      </c>
      <c r="K30" s="504"/>
      <c r="L30" s="501"/>
      <c r="M30" s="505"/>
      <c r="N30" s="306" t="e">
        <f t="shared" si="2"/>
        <v>#DIV/0!</v>
      </c>
      <c r="O30" s="62" t="e">
        <f t="shared" si="3"/>
        <v>#DIV/0!</v>
      </c>
    </row>
    <row r="31" spans="1:15" ht="15.75" customHeight="1" thickBot="1">
      <c r="A31" s="152" t="s">
        <v>42</v>
      </c>
      <c r="B31" s="336"/>
      <c r="C31" s="337"/>
      <c r="D31" s="180"/>
      <c r="E31" s="338"/>
      <c r="F31" s="306" t="e">
        <f t="shared" si="0"/>
        <v>#DIV/0!</v>
      </c>
      <c r="G31" s="492"/>
      <c r="H31" s="493"/>
      <c r="I31" s="494"/>
      <c r="J31" s="306" t="e">
        <f t="shared" si="1"/>
        <v>#DIV/0!</v>
      </c>
      <c r="K31" s="506"/>
      <c r="L31" s="507"/>
      <c r="M31" s="508"/>
      <c r="N31" s="306" t="e">
        <f t="shared" si="2"/>
        <v>#DIV/0!</v>
      </c>
      <c r="O31" s="62" t="e">
        <f t="shared" si="3"/>
        <v>#DIV/0!</v>
      </c>
    </row>
    <row r="32" spans="1:15" ht="15.75" customHeight="1" thickBot="1">
      <c r="A32" s="153" t="s">
        <v>43</v>
      </c>
      <c r="B32" s="182">
        <f>SUM(B5:B30)</f>
        <v>2356000</v>
      </c>
      <c r="C32" s="183">
        <f>SUM(C5:C30)</f>
        <v>2356000</v>
      </c>
      <c r="D32" s="183">
        <f>SUM(D5:D30)</f>
        <v>1136129</v>
      </c>
      <c r="E32" s="183">
        <f>SUM(E5:E30)</f>
        <v>261</v>
      </c>
      <c r="F32" s="306">
        <f t="shared" si="0"/>
        <v>48.2</v>
      </c>
      <c r="G32" s="495">
        <f>SUM(G5:G30)</f>
        <v>2356000</v>
      </c>
      <c r="H32" s="495">
        <f>SUM(H5:H30)</f>
        <v>1743114.5</v>
      </c>
      <c r="I32" s="496">
        <f>SUM(I5:I30)</f>
        <v>261</v>
      </c>
      <c r="J32" s="306">
        <f t="shared" si="1"/>
        <v>74</v>
      </c>
      <c r="K32" s="509">
        <f>SUM(K5:K30)</f>
        <v>2522000</v>
      </c>
      <c r="L32" s="510">
        <f>SUM(L5:L30)</f>
        <v>2562387.5</v>
      </c>
      <c r="M32" s="511">
        <f>SUM(M5:M30)</f>
        <v>783</v>
      </c>
      <c r="N32" s="306">
        <f t="shared" si="2"/>
        <v>101.6</v>
      </c>
      <c r="O32" s="62">
        <f>ROUND((D32+E32)/(B32/100),1)</f>
        <v>48.2</v>
      </c>
    </row>
    <row r="33" ht="15">
      <c r="J33" s="154"/>
    </row>
    <row r="35" spans="1:2" ht="15.75" customHeight="1" thickBot="1">
      <c r="A35" s="155" t="s">
        <v>55</v>
      </c>
      <c r="B35" s="155"/>
    </row>
    <row r="36" spans="1:4" ht="15.75" customHeight="1" thickBot="1">
      <c r="A36" s="156"/>
      <c r="B36" s="157" t="s">
        <v>10</v>
      </c>
      <c r="C36" s="158" t="s">
        <v>14</v>
      </c>
      <c r="D36" s="159" t="s">
        <v>15</v>
      </c>
    </row>
    <row r="37" spans="1:4" ht="15.75" customHeight="1">
      <c r="A37" s="160" t="s">
        <v>56</v>
      </c>
      <c r="B37" s="385">
        <v>217813</v>
      </c>
      <c r="C37" s="512">
        <v>217813</v>
      </c>
      <c r="D37" s="513">
        <v>266313</v>
      </c>
    </row>
    <row r="38" spans="1:4" ht="15.75" customHeight="1">
      <c r="A38" s="160" t="s">
        <v>57</v>
      </c>
      <c r="B38" s="386">
        <v>40000</v>
      </c>
      <c r="C38" s="514">
        <v>40000</v>
      </c>
      <c r="D38" s="515">
        <v>40000</v>
      </c>
    </row>
    <row r="39" spans="1:4" ht="15">
      <c r="A39" s="160" t="s">
        <v>58</v>
      </c>
      <c r="B39" s="386">
        <v>38149.04</v>
      </c>
      <c r="C39" s="514">
        <v>38329.04</v>
      </c>
      <c r="D39" s="515">
        <v>38401.04</v>
      </c>
    </row>
    <row r="40" spans="1:4" ht="15">
      <c r="A40" s="160" t="s">
        <v>59</v>
      </c>
      <c r="B40" s="386">
        <v>695830.59</v>
      </c>
      <c r="C40" s="514">
        <v>695830.59</v>
      </c>
      <c r="D40" s="515">
        <v>695830.59</v>
      </c>
    </row>
    <row r="41" spans="1:4" ht="15">
      <c r="A41" s="160" t="s">
        <v>60</v>
      </c>
      <c r="B41" s="386">
        <v>0</v>
      </c>
      <c r="C41" s="514">
        <v>0</v>
      </c>
      <c r="D41" s="515">
        <v>0</v>
      </c>
    </row>
    <row r="42" spans="1:4" ht="15.75" thickBot="1">
      <c r="A42" s="161" t="s">
        <v>101</v>
      </c>
      <c r="B42" s="387">
        <v>0</v>
      </c>
      <c r="C42" s="579">
        <v>0</v>
      </c>
      <c r="D42" s="580">
        <v>0</v>
      </c>
    </row>
    <row r="46" spans="1:14" ht="16.5" thickBot="1">
      <c r="A46" s="2" t="s">
        <v>62</v>
      </c>
      <c r="B46" s="2" t="s">
        <v>1</v>
      </c>
      <c r="C46" s="2"/>
      <c r="F46" s="2"/>
      <c r="G46" s="2"/>
      <c r="H46"/>
      <c r="J46" s="2"/>
      <c r="K46" s="2"/>
      <c r="N46" s="2"/>
    </row>
    <row r="47" spans="1:15" ht="15">
      <c r="A47" s="131" t="s">
        <v>2</v>
      </c>
      <c r="B47" s="132" t="s">
        <v>3</v>
      </c>
      <c r="C47" s="135" t="s">
        <v>4</v>
      </c>
      <c r="D47" s="133" t="s">
        <v>5</v>
      </c>
      <c r="E47" s="162"/>
      <c r="F47" s="132" t="s">
        <v>6</v>
      </c>
      <c r="G47" s="133" t="s">
        <v>4</v>
      </c>
      <c r="H47" s="163" t="s">
        <v>7</v>
      </c>
      <c r="I47" s="164"/>
      <c r="J47" s="132" t="s">
        <v>6</v>
      </c>
      <c r="K47" s="165" t="s">
        <v>4</v>
      </c>
      <c r="L47" s="163" t="s">
        <v>8</v>
      </c>
      <c r="M47" s="164"/>
      <c r="N47" s="132" t="s">
        <v>6</v>
      </c>
      <c r="O47" s="278" t="s">
        <v>104</v>
      </c>
    </row>
    <row r="48" spans="1:15" ht="15.75" thickBot="1">
      <c r="A48" s="141"/>
      <c r="B48" s="142" t="s">
        <v>9</v>
      </c>
      <c r="C48" s="146" t="s">
        <v>10</v>
      </c>
      <c r="D48" s="143" t="s">
        <v>11</v>
      </c>
      <c r="E48" s="145" t="s">
        <v>12</v>
      </c>
      <c r="F48" s="142" t="s">
        <v>13</v>
      </c>
      <c r="G48" s="143" t="s">
        <v>14</v>
      </c>
      <c r="H48" s="144" t="s">
        <v>11</v>
      </c>
      <c r="I48" s="166" t="s">
        <v>12</v>
      </c>
      <c r="J48" s="142" t="s">
        <v>13</v>
      </c>
      <c r="K48" s="167" t="s">
        <v>15</v>
      </c>
      <c r="L48" s="144" t="s">
        <v>11</v>
      </c>
      <c r="M48" s="166" t="s">
        <v>12</v>
      </c>
      <c r="N48" s="142" t="s">
        <v>13</v>
      </c>
      <c r="O48" s="279" t="s">
        <v>105</v>
      </c>
    </row>
    <row r="49" spans="1:15" ht="15">
      <c r="A49" s="168" t="s">
        <v>63</v>
      </c>
      <c r="B49" s="370"/>
      <c r="C49" s="368"/>
      <c r="D49" s="371"/>
      <c r="E49" s="372"/>
      <c r="F49" s="306" t="e">
        <f aca="true" t="shared" si="4" ref="F49:F81">ROUND((D49+E49)/(C49/100),1)</f>
        <v>#DIV/0!</v>
      </c>
      <c r="G49" s="518"/>
      <c r="H49" s="519"/>
      <c r="I49" s="520"/>
      <c r="J49" s="306" t="e">
        <f aca="true" t="shared" si="5" ref="J49:J80">ROUND((H49+I49)/(G49/100),1)</f>
        <v>#DIV/0!</v>
      </c>
      <c r="K49" s="527"/>
      <c r="L49" s="516"/>
      <c r="M49" s="517"/>
      <c r="N49" s="306" t="e">
        <f aca="true" t="shared" si="6" ref="N49:N80">ROUND((L49+M49)/(K49/100),1)</f>
        <v>#DIV/0!</v>
      </c>
      <c r="O49" s="62" t="e">
        <f aca="true" t="shared" si="7" ref="O49:O80">ROUND((L49+M49)/(B49/100),1)</f>
        <v>#DIV/0!</v>
      </c>
    </row>
    <row r="50" spans="1:15" ht="15">
      <c r="A50" s="169" t="s">
        <v>64</v>
      </c>
      <c r="B50" s="373">
        <v>72000</v>
      </c>
      <c r="C50" s="369">
        <v>72000</v>
      </c>
      <c r="D50" s="374">
        <v>48118.35</v>
      </c>
      <c r="E50" s="375"/>
      <c r="F50" s="306">
        <f t="shared" si="4"/>
        <v>66.8</v>
      </c>
      <c r="G50" s="479">
        <v>72000</v>
      </c>
      <c r="H50" s="521">
        <v>59548.35</v>
      </c>
      <c r="I50" s="522"/>
      <c r="J50" s="306">
        <f t="shared" si="5"/>
        <v>82.7</v>
      </c>
      <c r="K50" s="528">
        <v>238000</v>
      </c>
      <c r="L50" s="477">
        <v>238241.22</v>
      </c>
      <c r="M50" s="478"/>
      <c r="N50" s="306">
        <f t="shared" si="6"/>
        <v>100.1</v>
      </c>
      <c r="O50" s="62">
        <f t="shared" si="7"/>
        <v>330.9</v>
      </c>
    </row>
    <row r="51" spans="1:15" ht="15">
      <c r="A51" s="169" t="s">
        <v>65</v>
      </c>
      <c r="B51" s="373" t="s">
        <v>100</v>
      </c>
      <c r="C51" s="369"/>
      <c r="D51" s="374"/>
      <c r="E51" s="375"/>
      <c r="F51" s="306" t="e">
        <f t="shared" si="4"/>
        <v>#DIV/0!</v>
      </c>
      <c r="G51" s="479"/>
      <c r="H51" s="521"/>
      <c r="I51" s="522"/>
      <c r="J51" s="306" t="e">
        <f t="shared" si="5"/>
        <v>#DIV/0!</v>
      </c>
      <c r="K51" s="529"/>
      <c r="L51" s="477"/>
      <c r="M51" s="478"/>
      <c r="N51" s="306" t="e">
        <f t="shared" si="6"/>
        <v>#DIV/0!</v>
      </c>
      <c r="O51" s="62" t="e">
        <f t="shared" si="7"/>
        <v>#VALUE!</v>
      </c>
    </row>
    <row r="52" spans="1:15" ht="15">
      <c r="A52" s="169" t="s">
        <v>66</v>
      </c>
      <c r="B52" s="373">
        <v>1000</v>
      </c>
      <c r="C52" s="369">
        <v>1000</v>
      </c>
      <c r="D52" s="376"/>
      <c r="E52" s="375">
        <v>348</v>
      </c>
      <c r="F52" s="306">
        <f t="shared" si="4"/>
        <v>34.8</v>
      </c>
      <c r="G52" s="479">
        <v>1000</v>
      </c>
      <c r="H52" s="521"/>
      <c r="I52" s="522">
        <v>696</v>
      </c>
      <c r="J52" s="306">
        <f t="shared" si="5"/>
        <v>69.6</v>
      </c>
      <c r="K52" s="529">
        <v>1000</v>
      </c>
      <c r="L52" s="477"/>
      <c r="M52" s="478">
        <v>1044</v>
      </c>
      <c r="N52" s="306">
        <f t="shared" si="6"/>
        <v>104.4</v>
      </c>
      <c r="O52" s="62">
        <f t="shared" si="7"/>
        <v>104.4</v>
      </c>
    </row>
    <row r="53" spans="1:15" ht="15">
      <c r="A53" s="169" t="s">
        <v>67</v>
      </c>
      <c r="B53" s="373"/>
      <c r="C53" s="369"/>
      <c r="D53" s="374"/>
      <c r="E53" s="375"/>
      <c r="F53" s="306" t="e">
        <f t="shared" si="4"/>
        <v>#DIV/0!</v>
      </c>
      <c r="G53" s="479"/>
      <c r="H53" s="521"/>
      <c r="I53" s="522"/>
      <c r="J53" s="306" t="e">
        <f t="shared" si="5"/>
        <v>#DIV/0!</v>
      </c>
      <c r="K53" s="529"/>
      <c r="L53" s="477"/>
      <c r="M53" s="478"/>
      <c r="N53" s="306" t="e">
        <f t="shared" si="6"/>
        <v>#DIV/0!</v>
      </c>
      <c r="O53" s="62" t="e">
        <f t="shared" si="7"/>
        <v>#DIV/0!</v>
      </c>
    </row>
    <row r="54" spans="1:15" ht="15">
      <c r="A54" s="169" t="s">
        <v>68</v>
      </c>
      <c r="B54" s="373"/>
      <c r="C54" s="369"/>
      <c r="D54" s="374"/>
      <c r="E54" s="375"/>
      <c r="F54" s="306" t="e">
        <f t="shared" si="4"/>
        <v>#DIV/0!</v>
      </c>
      <c r="G54" s="479"/>
      <c r="H54" s="521"/>
      <c r="I54" s="522"/>
      <c r="J54" s="306" t="e">
        <f t="shared" si="5"/>
        <v>#DIV/0!</v>
      </c>
      <c r="K54" s="529"/>
      <c r="L54" s="477"/>
      <c r="M54" s="478"/>
      <c r="N54" s="306" t="e">
        <f t="shared" si="6"/>
        <v>#DIV/0!</v>
      </c>
      <c r="O54" s="62" t="e">
        <f t="shared" si="7"/>
        <v>#DIV/0!</v>
      </c>
    </row>
    <row r="55" spans="1:15" ht="15">
      <c r="A55" s="169" t="s">
        <v>69</v>
      </c>
      <c r="B55" s="373"/>
      <c r="C55" s="369"/>
      <c r="D55" s="374"/>
      <c r="E55" s="375"/>
      <c r="F55" s="306" t="e">
        <f t="shared" si="4"/>
        <v>#DIV/0!</v>
      </c>
      <c r="G55" s="479"/>
      <c r="H55" s="521"/>
      <c r="I55" s="522"/>
      <c r="J55" s="306" t="e">
        <f t="shared" si="5"/>
        <v>#DIV/0!</v>
      </c>
      <c r="K55" s="529"/>
      <c r="L55" s="477"/>
      <c r="M55" s="478"/>
      <c r="N55" s="306" t="e">
        <f t="shared" si="6"/>
        <v>#DIV/0!</v>
      </c>
      <c r="O55" s="62" t="e">
        <f t="shared" si="7"/>
        <v>#DIV/0!</v>
      </c>
    </row>
    <row r="56" spans="1:15" ht="15">
      <c r="A56" s="169" t="s">
        <v>70</v>
      </c>
      <c r="B56" s="373"/>
      <c r="C56" s="369"/>
      <c r="D56" s="374"/>
      <c r="E56" s="375"/>
      <c r="F56" s="306" t="e">
        <f t="shared" si="4"/>
        <v>#DIV/0!</v>
      </c>
      <c r="G56" s="479"/>
      <c r="H56" s="521"/>
      <c r="I56" s="522"/>
      <c r="J56" s="306" t="e">
        <f t="shared" si="5"/>
        <v>#DIV/0!</v>
      </c>
      <c r="K56" s="529"/>
      <c r="L56" s="477"/>
      <c r="M56" s="478"/>
      <c r="N56" s="306" t="e">
        <f t="shared" si="6"/>
        <v>#DIV/0!</v>
      </c>
      <c r="O56" s="62" t="e">
        <f t="shared" si="7"/>
        <v>#DIV/0!</v>
      </c>
    </row>
    <row r="57" spans="1:15" ht="15">
      <c r="A57" s="169" t="s">
        <v>71</v>
      </c>
      <c r="B57" s="373"/>
      <c r="C57" s="369"/>
      <c r="D57" s="374"/>
      <c r="E57" s="375"/>
      <c r="F57" s="306" t="e">
        <f t="shared" si="4"/>
        <v>#DIV/0!</v>
      </c>
      <c r="G57" s="479"/>
      <c r="H57" s="521"/>
      <c r="I57" s="522"/>
      <c r="J57" s="306" t="e">
        <f t="shared" si="5"/>
        <v>#DIV/0!</v>
      </c>
      <c r="K57" s="529"/>
      <c r="L57" s="477"/>
      <c r="M57" s="478"/>
      <c r="N57" s="306" t="e">
        <f t="shared" si="6"/>
        <v>#DIV/0!</v>
      </c>
      <c r="O57" s="62" t="e">
        <f t="shared" si="7"/>
        <v>#DIV/0!</v>
      </c>
    </row>
    <row r="58" spans="1:15" ht="15">
      <c r="A58" s="169" t="s">
        <v>72</v>
      </c>
      <c r="B58" s="373"/>
      <c r="C58" s="369"/>
      <c r="D58" s="374"/>
      <c r="E58" s="375"/>
      <c r="F58" s="306" t="e">
        <f t="shared" si="4"/>
        <v>#DIV/0!</v>
      </c>
      <c r="G58" s="479"/>
      <c r="H58" s="521"/>
      <c r="I58" s="522"/>
      <c r="J58" s="306" t="e">
        <f t="shared" si="5"/>
        <v>#DIV/0!</v>
      </c>
      <c r="K58" s="529"/>
      <c r="L58" s="477"/>
      <c r="M58" s="478"/>
      <c r="N58" s="306" t="e">
        <f t="shared" si="6"/>
        <v>#DIV/0!</v>
      </c>
      <c r="O58" s="62" t="e">
        <f t="shared" si="7"/>
        <v>#DIV/0!</v>
      </c>
    </row>
    <row r="59" spans="1:15" ht="15">
      <c r="A59" s="169" t="s">
        <v>73</v>
      </c>
      <c r="B59" s="373"/>
      <c r="C59" s="369"/>
      <c r="D59" s="374"/>
      <c r="E59" s="375"/>
      <c r="F59" s="306" t="e">
        <f t="shared" si="4"/>
        <v>#DIV/0!</v>
      </c>
      <c r="G59" s="479"/>
      <c r="H59" s="521"/>
      <c r="I59" s="522"/>
      <c r="J59" s="306" t="e">
        <f t="shared" si="5"/>
        <v>#DIV/0!</v>
      </c>
      <c r="K59" s="529"/>
      <c r="L59" s="477"/>
      <c r="M59" s="478"/>
      <c r="N59" s="306" t="e">
        <f t="shared" si="6"/>
        <v>#DIV/0!</v>
      </c>
      <c r="O59" s="62" t="e">
        <f t="shared" si="7"/>
        <v>#DIV/0!</v>
      </c>
    </row>
    <row r="60" spans="1:15" ht="15">
      <c r="A60" s="169" t="s">
        <v>74</v>
      </c>
      <c r="B60" s="373"/>
      <c r="C60" s="369"/>
      <c r="D60" s="374"/>
      <c r="E60" s="375"/>
      <c r="F60" s="306" t="e">
        <f t="shared" si="4"/>
        <v>#DIV/0!</v>
      </c>
      <c r="G60" s="479"/>
      <c r="H60" s="521"/>
      <c r="I60" s="522"/>
      <c r="J60" s="306" t="e">
        <f t="shared" si="5"/>
        <v>#DIV/0!</v>
      </c>
      <c r="K60" s="529"/>
      <c r="L60" s="477"/>
      <c r="M60" s="478"/>
      <c r="N60" s="306" t="e">
        <f t="shared" si="6"/>
        <v>#DIV/0!</v>
      </c>
      <c r="O60" s="62" t="e">
        <f t="shared" si="7"/>
        <v>#DIV/0!</v>
      </c>
    </row>
    <row r="61" spans="1:15" ht="15">
      <c r="A61" s="169" t="s">
        <v>75</v>
      </c>
      <c r="B61" s="373"/>
      <c r="C61" s="369"/>
      <c r="D61" s="374"/>
      <c r="E61" s="375"/>
      <c r="F61" s="306" t="e">
        <f t="shared" si="4"/>
        <v>#DIV/0!</v>
      </c>
      <c r="G61" s="479"/>
      <c r="H61" s="521"/>
      <c r="I61" s="522"/>
      <c r="J61" s="306" t="e">
        <f t="shared" si="5"/>
        <v>#DIV/0!</v>
      </c>
      <c r="K61" s="529"/>
      <c r="L61" s="477"/>
      <c r="M61" s="478"/>
      <c r="N61" s="306" t="e">
        <f t="shared" si="6"/>
        <v>#DIV/0!</v>
      </c>
      <c r="O61" s="62" t="e">
        <f t="shared" si="7"/>
        <v>#DIV/0!</v>
      </c>
    </row>
    <row r="62" spans="1:15" ht="15">
      <c r="A62" s="169" t="s">
        <v>76</v>
      </c>
      <c r="B62" s="373"/>
      <c r="C62" s="369"/>
      <c r="D62" s="374"/>
      <c r="E62" s="375"/>
      <c r="F62" s="306" t="e">
        <f t="shared" si="4"/>
        <v>#DIV/0!</v>
      </c>
      <c r="G62" s="479"/>
      <c r="H62" s="521"/>
      <c r="I62" s="522"/>
      <c r="J62" s="306" t="e">
        <f t="shared" si="5"/>
        <v>#DIV/0!</v>
      </c>
      <c r="K62" s="529"/>
      <c r="L62" s="477"/>
      <c r="M62" s="478"/>
      <c r="N62" s="306" t="e">
        <f t="shared" si="6"/>
        <v>#DIV/0!</v>
      </c>
      <c r="O62" s="62" t="e">
        <f t="shared" si="7"/>
        <v>#DIV/0!</v>
      </c>
    </row>
    <row r="63" spans="1:15" ht="15">
      <c r="A63" s="169" t="s">
        <v>77</v>
      </c>
      <c r="B63" s="373"/>
      <c r="C63" s="369"/>
      <c r="D63" s="374"/>
      <c r="E63" s="375"/>
      <c r="F63" s="306" t="e">
        <f t="shared" si="4"/>
        <v>#DIV/0!</v>
      </c>
      <c r="G63" s="479"/>
      <c r="H63" s="521"/>
      <c r="I63" s="522"/>
      <c r="J63" s="306" t="e">
        <f t="shared" si="5"/>
        <v>#DIV/0!</v>
      </c>
      <c r="K63" s="529"/>
      <c r="L63" s="477"/>
      <c r="M63" s="478"/>
      <c r="N63" s="306" t="e">
        <f t="shared" si="6"/>
        <v>#DIV/0!</v>
      </c>
      <c r="O63" s="62" t="e">
        <f t="shared" si="7"/>
        <v>#DIV/0!</v>
      </c>
    </row>
    <row r="64" spans="1:15" ht="15">
      <c r="A64" s="169" t="s">
        <v>78</v>
      </c>
      <c r="B64" s="373"/>
      <c r="C64" s="369"/>
      <c r="D64" s="374"/>
      <c r="E64" s="375"/>
      <c r="F64" s="306" t="e">
        <f t="shared" si="4"/>
        <v>#DIV/0!</v>
      </c>
      <c r="G64" s="479"/>
      <c r="H64" s="521"/>
      <c r="I64" s="522"/>
      <c r="J64" s="306" t="e">
        <f t="shared" si="5"/>
        <v>#DIV/0!</v>
      </c>
      <c r="K64" s="529"/>
      <c r="L64" s="477"/>
      <c r="M64" s="478"/>
      <c r="N64" s="306" t="e">
        <f t="shared" si="6"/>
        <v>#DIV/0!</v>
      </c>
      <c r="O64" s="62" t="e">
        <f t="shared" si="7"/>
        <v>#DIV/0!</v>
      </c>
    </row>
    <row r="65" spans="1:15" ht="15">
      <c r="A65" s="169" t="s">
        <v>79</v>
      </c>
      <c r="B65" s="373"/>
      <c r="C65" s="369"/>
      <c r="D65" s="374"/>
      <c r="E65" s="375"/>
      <c r="F65" s="306" t="e">
        <f t="shared" si="4"/>
        <v>#DIV/0!</v>
      </c>
      <c r="G65" s="479"/>
      <c r="H65" s="521"/>
      <c r="I65" s="522"/>
      <c r="J65" s="306" t="e">
        <f t="shared" si="5"/>
        <v>#DIV/0!</v>
      </c>
      <c r="K65" s="529"/>
      <c r="L65" s="477"/>
      <c r="M65" s="478"/>
      <c r="N65" s="306" t="e">
        <f t="shared" si="6"/>
        <v>#DIV/0!</v>
      </c>
      <c r="O65" s="62" t="e">
        <f t="shared" si="7"/>
        <v>#DIV/0!</v>
      </c>
    </row>
    <row r="66" spans="1:15" ht="15">
      <c r="A66" s="169" t="s">
        <v>80</v>
      </c>
      <c r="B66" s="373">
        <v>3000</v>
      </c>
      <c r="C66" s="369">
        <v>3000</v>
      </c>
      <c r="D66" s="374">
        <v>1341.07</v>
      </c>
      <c r="E66" s="375"/>
      <c r="F66" s="306">
        <f t="shared" si="4"/>
        <v>44.7</v>
      </c>
      <c r="G66" s="479">
        <v>3000</v>
      </c>
      <c r="H66" s="521">
        <v>2071.45</v>
      </c>
      <c r="I66" s="522" t="s">
        <v>100</v>
      </c>
      <c r="J66" s="306" t="e">
        <f t="shared" si="5"/>
        <v>#VALUE!</v>
      </c>
      <c r="K66" s="528">
        <v>3000</v>
      </c>
      <c r="L66" s="477">
        <v>2714.35</v>
      </c>
      <c r="M66" s="478"/>
      <c r="N66" s="306">
        <f t="shared" si="6"/>
        <v>90.5</v>
      </c>
      <c r="O66" s="62">
        <f t="shared" si="7"/>
        <v>90.5</v>
      </c>
    </row>
    <row r="67" spans="1:15" ht="15">
      <c r="A67" s="169" t="s">
        <v>81</v>
      </c>
      <c r="B67" s="373"/>
      <c r="C67" s="369"/>
      <c r="D67" s="374"/>
      <c r="E67" s="375"/>
      <c r="F67" s="306" t="e">
        <f t="shared" si="4"/>
        <v>#DIV/0!</v>
      </c>
      <c r="G67" s="479"/>
      <c r="H67" s="521"/>
      <c r="I67" s="522"/>
      <c r="J67" s="306" t="e">
        <f t="shared" si="5"/>
        <v>#DIV/0!</v>
      </c>
      <c r="K67" s="529"/>
      <c r="L67" s="477"/>
      <c r="M67" s="478"/>
      <c r="N67" s="306" t="e">
        <f t="shared" si="6"/>
        <v>#DIV/0!</v>
      </c>
      <c r="O67" s="62" t="e">
        <f t="shared" si="7"/>
        <v>#DIV/0!</v>
      </c>
    </row>
    <row r="68" spans="1:15" ht="15">
      <c r="A68" s="169" t="s">
        <v>82</v>
      </c>
      <c r="B68" s="373"/>
      <c r="C68" s="369"/>
      <c r="D68" s="374"/>
      <c r="E68" s="375"/>
      <c r="F68" s="306" t="e">
        <f t="shared" si="4"/>
        <v>#DIV/0!</v>
      </c>
      <c r="G68" s="479"/>
      <c r="H68" s="521"/>
      <c r="I68" s="522"/>
      <c r="J68" s="306" t="e">
        <f t="shared" si="5"/>
        <v>#DIV/0!</v>
      </c>
      <c r="K68" s="529"/>
      <c r="L68" s="477"/>
      <c r="M68" s="478"/>
      <c r="N68" s="306" t="e">
        <f t="shared" si="6"/>
        <v>#DIV/0!</v>
      </c>
      <c r="O68" s="62" t="e">
        <f t="shared" si="7"/>
        <v>#DIV/0!</v>
      </c>
    </row>
    <row r="69" spans="1:15" ht="15">
      <c r="A69" s="169" t="s">
        <v>83</v>
      </c>
      <c r="B69" s="373"/>
      <c r="C69" s="369"/>
      <c r="D69" s="374"/>
      <c r="E69" s="375"/>
      <c r="F69" s="306" t="e">
        <f t="shared" si="4"/>
        <v>#DIV/0!</v>
      </c>
      <c r="G69" s="479"/>
      <c r="H69" s="521"/>
      <c r="I69" s="522"/>
      <c r="J69" s="306" t="e">
        <f t="shared" si="5"/>
        <v>#DIV/0!</v>
      </c>
      <c r="K69" s="529"/>
      <c r="L69" s="477"/>
      <c r="M69" s="478"/>
      <c r="N69" s="306" t="e">
        <f t="shared" si="6"/>
        <v>#DIV/0!</v>
      </c>
      <c r="O69" s="62" t="e">
        <f t="shared" si="7"/>
        <v>#DIV/0!</v>
      </c>
    </row>
    <row r="70" spans="1:15" ht="15">
      <c r="A70" s="170" t="s">
        <v>84</v>
      </c>
      <c r="B70" s="373">
        <f>SUM(B49:B69)</f>
        <v>76000</v>
      </c>
      <c r="C70" s="369">
        <f>SUM(C49:C69)</f>
        <v>76000</v>
      </c>
      <c r="D70" s="374">
        <f>SUM(D49:D69)</f>
        <v>49459.42</v>
      </c>
      <c r="E70" s="375">
        <f>SUM(E49:E69)</f>
        <v>348</v>
      </c>
      <c r="F70" s="306">
        <f t="shared" si="4"/>
        <v>65.5</v>
      </c>
      <c r="G70" s="479">
        <f>SUM(G49:G69)</f>
        <v>76000</v>
      </c>
      <c r="H70" s="521">
        <f>SUM(H49:H69)</f>
        <v>61619.799999999996</v>
      </c>
      <c r="I70" s="522">
        <f>SUM(I49:I69)</f>
        <v>696</v>
      </c>
      <c r="J70" s="306">
        <f t="shared" si="5"/>
        <v>82</v>
      </c>
      <c r="K70" s="479">
        <f>SUM(K49:K69)</f>
        <v>242000</v>
      </c>
      <c r="L70" s="469">
        <f>SUM(L49:L69)</f>
        <v>240955.57</v>
      </c>
      <c r="M70" s="470">
        <f>SUM(M49:M69)</f>
        <v>1044</v>
      </c>
      <c r="N70" s="306">
        <f t="shared" si="6"/>
        <v>100</v>
      </c>
      <c r="O70" s="62">
        <f t="shared" si="7"/>
        <v>318.4</v>
      </c>
    </row>
    <row r="71" spans="1:15" ht="15">
      <c r="A71" s="169" t="s">
        <v>85</v>
      </c>
      <c r="B71" s="377"/>
      <c r="C71" s="358"/>
      <c r="D71" s="378"/>
      <c r="E71" s="379"/>
      <c r="F71" s="306" t="e">
        <f t="shared" si="4"/>
        <v>#DIV/0!</v>
      </c>
      <c r="G71" s="482"/>
      <c r="H71" s="523"/>
      <c r="I71" s="524"/>
      <c r="J71" s="306" t="e">
        <f t="shared" si="5"/>
        <v>#DIV/0!</v>
      </c>
      <c r="K71" s="480"/>
      <c r="L71" s="471"/>
      <c r="M71" s="472"/>
      <c r="N71" s="306" t="e">
        <f t="shared" si="6"/>
        <v>#DIV/0!</v>
      </c>
      <c r="O71" s="62" t="e">
        <f t="shared" si="7"/>
        <v>#DIV/0!</v>
      </c>
    </row>
    <row r="72" spans="1:15" ht="15">
      <c r="A72" s="169" t="s">
        <v>86</v>
      </c>
      <c r="B72" s="377">
        <v>2280000</v>
      </c>
      <c r="C72" s="358">
        <v>2280000</v>
      </c>
      <c r="D72" s="378">
        <v>1140000</v>
      </c>
      <c r="E72" s="379"/>
      <c r="F72" s="306">
        <f t="shared" si="4"/>
        <v>50</v>
      </c>
      <c r="G72" s="482">
        <v>2280000</v>
      </c>
      <c r="H72" s="523">
        <v>1710000</v>
      </c>
      <c r="I72" s="524"/>
      <c r="J72" s="306">
        <f t="shared" si="5"/>
        <v>75</v>
      </c>
      <c r="K72" s="480"/>
      <c r="L72" s="473"/>
      <c r="M72" s="474"/>
      <c r="N72" s="306" t="e">
        <f t="shared" si="6"/>
        <v>#DIV/0!</v>
      </c>
      <c r="O72" s="62">
        <f t="shared" si="7"/>
        <v>0</v>
      </c>
    </row>
    <row r="73" spans="1:15" ht="15">
      <c r="A73" s="170" t="s">
        <v>87</v>
      </c>
      <c r="B73" s="380"/>
      <c r="C73" s="359"/>
      <c r="D73" s="360"/>
      <c r="E73" s="361"/>
      <c r="F73" s="306" t="e">
        <f t="shared" si="4"/>
        <v>#DIV/0!</v>
      </c>
      <c r="G73" s="481"/>
      <c r="H73" s="525"/>
      <c r="I73" s="526"/>
      <c r="J73" s="306" t="e">
        <f t="shared" si="5"/>
        <v>#DIV/0!</v>
      </c>
      <c r="K73" s="481"/>
      <c r="L73" s="475"/>
      <c r="M73" s="476"/>
      <c r="N73" s="306" t="e">
        <f t="shared" si="6"/>
        <v>#DIV/0!</v>
      </c>
      <c r="O73" s="62" t="e">
        <f t="shared" si="7"/>
        <v>#DIV/0!</v>
      </c>
    </row>
    <row r="74" spans="1:15" ht="15">
      <c r="A74" s="169" t="s">
        <v>102</v>
      </c>
      <c r="B74" s="373"/>
      <c r="C74" s="369"/>
      <c r="D74" s="374"/>
      <c r="E74" s="375"/>
      <c r="F74" s="306" t="e">
        <f t="shared" si="4"/>
        <v>#DIV/0!</v>
      </c>
      <c r="G74" s="479"/>
      <c r="H74" s="521"/>
      <c r="I74" s="522"/>
      <c r="J74" s="306" t="e">
        <f t="shared" si="5"/>
        <v>#DIV/0!</v>
      </c>
      <c r="K74" s="479"/>
      <c r="L74" s="477"/>
      <c r="M74" s="478"/>
      <c r="N74" s="306" t="e">
        <f t="shared" si="6"/>
        <v>#DIV/0!</v>
      </c>
      <c r="O74" s="62" t="e">
        <f t="shared" si="7"/>
        <v>#DIV/0!</v>
      </c>
    </row>
    <row r="75" spans="1:15" ht="15">
      <c r="A75" s="169" t="s">
        <v>89</v>
      </c>
      <c r="B75" s="373"/>
      <c r="C75" s="369"/>
      <c r="D75" s="374"/>
      <c r="E75" s="375"/>
      <c r="F75" s="306" t="e">
        <f t="shared" si="4"/>
        <v>#DIV/0!</v>
      </c>
      <c r="G75" s="479"/>
      <c r="H75" s="521"/>
      <c r="I75" s="522"/>
      <c r="J75" s="306" t="e">
        <f t="shared" si="5"/>
        <v>#DIV/0!</v>
      </c>
      <c r="K75" s="479"/>
      <c r="L75" s="477"/>
      <c r="M75" s="478"/>
      <c r="N75" s="306" t="e">
        <f t="shared" si="6"/>
        <v>#DIV/0!</v>
      </c>
      <c r="O75" s="62" t="e">
        <f t="shared" si="7"/>
        <v>#DIV/0!</v>
      </c>
    </row>
    <row r="76" spans="1:15" ht="15">
      <c r="A76" s="169" t="s">
        <v>90</v>
      </c>
      <c r="B76" s="373"/>
      <c r="C76" s="369"/>
      <c r="D76" s="374"/>
      <c r="E76" s="375"/>
      <c r="F76" s="306" t="e">
        <f t="shared" si="4"/>
        <v>#DIV/0!</v>
      </c>
      <c r="G76" s="479"/>
      <c r="H76" s="521"/>
      <c r="I76" s="522"/>
      <c r="J76" s="306" t="e">
        <f t="shared" si="5"/>
        <v>#DIV/0!</v>
      </c>
      <c r="K76" s="479"/>
      <c r="L76" s="477"/>
      <c r="M76" s="478"/>
      <c r="N76" s="306" t="e">
        <f t="shared" si="6"/>
        <v>#DIV/0!</v>
      </c>
      <c r="O76" s="62" t="e">
        <f t="shared" si="7"/>
        <v>#DIV/0!</v>
      </c>
    </row>
    <row r="77" spans="1:15" ht="15">
      <c r="A77" s="170" t="s">
        <v>91</v>
      </c>
      <c r="B77" s="373"/>
      <c r="C77" s="369"/>
      <c r="D77" s="374"/>
      <c r="E77" s="375"/>
      <c r="F77" s="306" t="e">
        <f t="shared" si="4"/>
        <v>#DIV/0!</v>
      </c>
      <c r="G77" s="479"/>
      <c r="H77" s="521"/>
      <c r="I77" s="522"/>
      <c r="J77" s="306" t="e">
        <f t="shared" si="5"/>
        <v>#DIV/0!</v>
      </c>
      <c r="K77" s="479"/>
      <c r="L77" s="477"/>
      <c r="M77" s="478"/>
      <c r="N77" s="306" t="e">
        <f t="shared" si="6"/>
        <v>#DIV/0!</v>
      </c>
      <c r="O77" s="62" t="e">
        <f t="shared" si="7"/>
        <v>#DIV/0!</v>
      </c>
    </row>
    <row r="78" spans="1:15" ht="15">
      <c r="A78" s="170" t="s">
        <v>92</v>
      </c>
      <c r="B78" s="373">
        <f>SUM(B72:B77)</f>
        <v>2280000</v>
      </c>
      <c r="C78" s="369">
        <f>SUM(C72:C77)</f>
        <v>2280000</v>
      </c>
      <c r="D78" s="374">
        <f>SUM(D72:D77)</f>
        <v>1140000</v>
      </c>
      <c r="E78" s="375">
        <f>SUM(E72:E77)</f>
        <v>0</v>
      </c>
      <c r="F78" s="306">
        <f t="shared" si="4"/>
        <v>50</v>
      </c>
      <c r="G78" s="479">
        <f>SUM(G72:G77)</f>
        <v>2280000</v>
      </c>
      <c r="H78" s="521">
        <f>SUM(H72:H77)</f>
        <v>1710000</v>
      </c>
      <c r="I78" s="522"/>
      <c r="J78" s="306">
        <f t="shared" si="5"/>
        <v>75</v>
      </c>
      <c r="K78" s="479">
        <v>2280000</v>
      </c>
      <c r="L78" s="469">
        <v>2280000</v>
      </c>
      <c r="M78" s="470"/>
      <c r="N78" s="306">
        <f t="shared" si="6"/>
        <v>100</v>
      </c>
      <c r="O78" s="62">
        <f t="shared" si="7"/>
        <v>100</v>
      </c>
    </row>
    <row r="79" spans="1:15" ht="15.75" thickBot="1">
      <c r="A79" s="171" t="s">
        <v>93</v>
      </c>
      <c r="B79" s="377">
        <f>B70+B78</f>
        <v>2356000</v>
      </c>
      <c r="C79" s="358">
        <f>C70+C78</f>
        <v>2356000</v>
      </c>
      <c r="D79" s="378">
        <f>D70+D78</f>
        <v>1189459.42</v>
      </c>
      <c r="E79" s="379">
        <f>E70+E78</f>
        <v>348</v>
      </c>
      <c r="F79" s="306">
        <f t="shared" si="4"/>
        <v>50.5</v>
      </c>
      <c r="G79" s="482">
        <f>G70+G78</f>
        <v>2356000</v>
      </c>
      <c r="H79" s="523">
        <f>H70+H78</f>
        <v>1771619.8</v>
      </c>
      <c r="I79" s="524">
        <f>I70+I78</f>
        <v>696</v>
      </c>
      <c r="J79" s="306">
        <f t="shared" si="5"/>
        <v>75.2</v>
      </c>
      <c r="K79" s="482">
        <f>K70+K78</f>
        <v>2522000</v>
      </c>
      <c r="L79" s="471">
        <f>L70+L78</f>
        <v>2520955.57</v>
      </c>
      <c r="M79" s="472">
        <f>M70+M78</f>
        <v>1044</v>
      </c>
      <c r="N79" s="306">
        <f t="shared" si="6"/>
        <v>100</v>
      </c>
      <c r="O79" s="62">
        <f t="shared" si="7"/>
        <v>107</v>
      </c>
    </row>
    <row r="80" spans="1:15" ht="15.75" thickBot="1">
      <c r="A80" s="172" t="s">
        <v>94</v>
      </c>
      <c r="B80" s="381">
        <f>B79-B32</f>
        <v>0</v>
      </c>
      <c r="C80" s="381">
        <f>C79-C32</f>
        <v>0</v>
      </c>
      <c r="D80" s="381">
        <f>D79-D32</f>
        <v>53330.419999999925</v>
      </c>
      <c r="E80" s="381">
        <f>E79-E32</f>
        <v>87</v>
      </c>
      <c r="F80" s="306" t="e">
        <f t="shared" si="4"/>
        <v>#DIV/0!</v>
      </c>
      <c r="G80" s="381">
        <f>G79-G32</f>
        <v>0</v>
      </c>
      <c r="H80" s="381">
        <f>H79-H32</f>
        <v>28505.300000000047</v>
      </c>
      <c r="I80" s="381">
        <f>I79-I32</f>
        <v>435</v>
      </c>
      <c r="J80" s="306" t="e">
        <f t="shared" si="5"/>
        <v>#DIV/0!</v>
      </c>
      <c r="K80" s="381">
        <f>K79-K32</f>
        <v>0</v>
      </c>
      <c r="L80" s="381">
        <f>L79-L32</f>
        <v>-41431.93000000017</v>
      </c>
      <c r="M80" s="381">
        <f>M79-M32</f>
        <v>261</v>
      </c>
      <c r="N80" s="306" t="e">
        <f t="shared" si="6"/>
        <v>#DIV/0!</v>
      </c>
      <c r="O80" s="62" t="e">
        <f t="shared" si="7"/>
        <v>#DIV/0!</v>
      </c>
    </row>
    <row r="81" spans="1:15" ht="15.75" thickBot="1">
      <c r="A81" s="294" t="s">
        <v>106</v>
      </c>
      <c r="B81" s="382"/>
      <c r="C81" s="383"/>
      <c r="D81" s="384">
        <f>D80+E80</f>
        <v>53417.419999999925</v>
      </c>
      <c r="E81" s="383"/>
      <c r="F81" s="306" t="e">
        <f t="shared" si="4"/>
        <v>#DIV/0!</v>
      </c>
      <c r="G81" s="290"/>
      <c r="H81" s="293">
        <f>H80+I80</f>
        <v>28940.300000000047</v>
      </c>
      <c r="I81" s="290"/>
      <c r="J81" s="290"/>
      <c r="K81" s="290"/>
      <c r="L81" s="293">
        <f>L80+M80</f>
        <v>-41170.93000000017</v>
      </c>
      <c r="M81" s="290"/>
      <c r="N81" s="290"/>
      <c r="O81" s="62"/>
    </row>
    <row r="82" spans="2:12" ht="15">
      <c r="B82" s="26"/>
      <c r="D82" s="289"/>
      <c r="F82" s="154"/>
      <c r="G82" s="298"/>
      <c r="H82" s="289"/>
      <c r="I82" s="154"/>
      <c r="J82" s="154"/>
      <c r="L82" s="263"/>
    </row>
    <row r="83" spans="2:12" ht="15">
      <c r="B83" s="26"/>
      <c r="D83" s="289"/>
      <c r="F83" s="154"/>
      <c r="G83" s="298"/>
      <c r="H83" s="289"/>
      <c r="I83" s="154"/>
      <c r="J83" s="154"/>
      <c r="L83" s="263"/>
    </row>
    <row r="84" spans="2:12" ht="15">
      <c r="B84" s="26"/>
      <c r="D84" s="289"/>
      <c r="F84" s="154"/>
      <c r="G84" s="298"/>
      <c r="H84" s="289"/>
      <c r="I84" s="154"/>
      <c r="J84" s="154"/>
      <c r="L84" s="263"/>
    </row>
    <row r="85" spans="2:12" ht="15">
      <c r="B85" s="26"/>
      <c r="D85" s="289"/>
      <c r="F85" s="154"/>
      <c r="G85" s="298"/>
      <c r="H85" s="289"/>
      <c r="I85" s="154"/>
      <c r="J85" s="154"/>
      <c r="L85" s="263"/>
    </row>
    <row r="86" spans="2:12" ht="15">
      <c r="B86" s="26"/>
      <c r="D86" s="289"/>
      <c r="F86" s="154"/>
      <c r="G86" s="298"/>
      <c r="H86" s="289"/>
      <c r="I86" s="154"/>
      <c r="J86" s="154"/>
      <c r="L86" s="263"/>
    </row>
    <row r="87" spans="2:12" ht="15">
      <c r="B87" s="26"/>
      <c r="D87" s="289"/>
      <c r="F87" s="154"/>
      <c r="G87" s="298"/>
      <c r="H87" s="289"/>
      <c r="I87" s="154"/>
      <c r="J87" s="154"/>
      <c r="L87" s="263"/>
    </row>
    <row r="88" spans="2:8" ht="15">
      <c r="B88" s="26"/>
      <c r="G88" s="1"/>
      <c r="H88"/>
    </row>
    <row r="89" spans="1:8" ht="15">
      <c r="A89" s="173" t="s">
        <v>95</v>
      </c>
      <c r="G89" s="1"/>
      <c r="H89"/>
    </row>
    <row r="90" spans="7:8" ht="15.75" thickBot="1">
      <c r="G90" s="1"/>
      <c r="H90"/>
    </row>
    <row r="91" spans="1:8" ht="15">
      <c r="A91" s="156"/>
      <c r="B91" s="135" t="s">
        <v>10</v>
      </c>
      <c r="C91" s="163" t="s">
        <v>14</v>
      </c>
      <c r="D91" s="134" t="s">
        <v>15</v>
      </c>
      <c r="E91" s="24"/>
      <c r="G91" s="1"/>
      <c r="H91"/>
    </row>
    <row r="92" spans="1:8" ht="15">
      <c r="A92" s="160" t="s">
        <v>96</v>
      </c>
      <c r="B92" s="175">
        <v>600</v>
      </c>
      <c r="C92" s="541">
        <v>0</v>
      </c>
      <c r="D92" s="542">
        <v>0</v>
      </c>
      <c r="E92" s="24"/>
      <c r="G92" s="1"/>
      <c r="H92"/>
    </row>
    <row r="93" spans="1:8" ht="15">
      <c r="A93" s="362" t="s">
        <v>97</v>
      </c>
      <c r="B93" s="175">
        <v>0</v>
      </c>
      <c r="C93" s="541">
        <v>0</v>
      </c>
      <c r="D93" s="542">
        <v>0</v>
      </c>
      <c r="E93" s="24"/>
      <c r="G93" s="1"/>
      <c r="H93"/>
    </row>
    <row r="94" spans="1:8" ht="15">
      <c r="A94" s="174" t="s">
        <v>98</v>
      </c>
      <c r="B94" s="175">
        <v>2408</v>
      </c>
      <c r="C94" s="541">
        <v>0</v>
      </c>
      <c r="D94" s="542">
        <v>60933.63</v>
      </c>
      <c r="E94" s="24"/>
      <c r="G94" s="1"/>
      <c r="H94"/>
    </row>
    <row r="95" spans="1:8" ht="15.75" thickBot="1">
      <c r="A95" s="161" t="s">
        <v>99</v>
      </c>
      <c r="B95" s="176">
        <v>0</v>
      </c>
      <c r="C95" s="543">
        <v>0</v>
      </c>
      <c r="D95" s="544">
        <v>0</v>
      </c>
      <c r="E95" s="24"/>
      <c r="G95" s="1"/>
      <c r="H95"/>
    </row>
    <row r="96" ht="15">
      <c r="G96" s="1"/>
    </row>
    <row r="97" ht="15">
      <c r="G97" s="1"/>
    </row>
    <row r="98" spans="1:7" ht="15.75" thickBot="1">
      <c r="A98" s="25" t="s">
        <v>44</v>
      </c>
      <c r="B98" s="26"/>
      <c r="G98" s="1"/>
    </row>
    <row r="99" spans="1:14" ht="15.75" thickBot="1">
      <c r="A99" s="339" t="s">
        <v>45</v>
      </c>
      <c r="B99" s="340" t="s">
        <v>46</v>
      </c>
      <c r="C99" s="341"/>
      <c r="D99" s="342" t="s">
        <v>47</v>
      </c>
      <c r="E99" s="343"/>
      <c r="F99" s="344" t="s">
        <v>48</v>
      </c>
      <c r="G99" s="341"/>
      <c r="H99" s="345" t="s">
        <v>49</v>
      </c>
      <c r="I99" s="343"/>
      <c r="J99" s="344" t="s">
        <v>48</v>
      </c>
      <c r="K99" s="341"/>
      <c r="L99" s="342" t="s">
        <v>50</v>
      </c>
      <c r="M99" s="343"/>
      <c r="N99" s="344" t="s">
        <v>48</v>
      </c>
    </row>
    <row r="100" spans="1:14" ht="15">
      <c r="A100" s="346"/>
      <c r="B100" s="363"/>
      <c r="C100" s="352"/>
      <c r="D100" s="348"/>
      <c r="E100" s="364"/>
      <c r="F100" s="350"/>
      <c r="G100" s="347"/>
      <c r="H100" s="468"/>
      <c r="I100" s="349"/>
      <c r="J100" s="350"/>
      <c r="K100" s="347"/>
      <c r="L100" s="465"/>
      <c r="M100" s="349"/>
      <c r="N100" s="350"/>
    </row>
    <row r="101" spans="1:14" ht="15">
      <c r="A101" s="346" t="s">
        <v>51</v>
      </c>
      <c r="B101" s="351">
        <v>1022000</v>
      </c>
      <c r="C101" s="352"/>
      <c r="D101" s="353">
        <v>489945</v>
      </c>
      <c r="E101" s="364"/>
      <c r="F101" s="41">
        <f>ROUND((D101)/(B101/100),1)</f>
        <v>47.9</v>
      </c>
      <c r="G101" s="352"/>
      <c r="H101" s="463">
        <v>729185</v>
      </c>
      <c r="I101" s="349"/>
      <c r="J101" s="41">
        <f>ROUND((H101)/(B101/100),1)</f>
        <v>71.3</v>
      </c>
      <c r="K101" s="352"/>
      <c r="L101" s="466">
        <v>1001979</v>
      </c>
      <c r="M101" s="349"/>
      <c r="N101" s="41">
        <f>ROUND((L101)/(B101/100),1)</f>
        <v>98</v>
      </c>
    </row>
    <row r="102" spans="1:14" ht="15">
      <c r="A102" s="346" t="s">
        <v>52</v>
      </c>
      <c r="B102" s="351">
        <v>130000</v>
      </c>
      <c r="C102" s="352"/>
      <c r="D102" s="353">
        <v>42824</v>
      </c>
      <c r="E102" s="364"/>
      <c r="F102" s="41">
        <f>ROUND((D102)/(B102/100),1)</f>
        <v>32.9</v>
      </c>
      <c r="G102" s="352"/>
      <c r="H102" s="463">
        <v>68476</v>
      </c>
      <c r="I102" s="349"/>
      <c r="J102" s="41">
        <f>ROUND((H102)/(B102/100),1)</f>
        <v>52.7</v>
      </c>
      <c r="K102" s="352"/>
      <c r="L102" s="466">
        <v>98299</v>
      </c>
      <c r="M102" s="349"/>
      <c r="N102" s="41">
        <f>ROUND((L102)/(B102/100),1)</f>
        <v>75.6</v>
      </c>
    </row>
    <row r="103" spans="1:14" ht="15">
      <c r="A103" s="346" t="s">
        <v>53</v>
      </c>
      <c r="B103" s="351">
        <v>4</v>
      </c>
      <c r="C103" s="352"/>
      <c r="D103" s="353">
        <v>4</v>
      </c>
      <c r="E103" s="364"/>
      <c r="F103" s="41">
        <f>ROUND((D103)/(B103/100),1)</f>
        <v>100</v>
      </c>
      <c r="G103" s="347"/>
      <c r="H103" s="463">
        <v>4</v>
      </c>
      <c r="I103" s="349"/>
      <c r="J103" s="41">
        <f>ROUND((H103)/(B103/100),1)</f>
        <v>100</v>
      </c>
      <c r="K103" s="347"/>
      <c r="L103" s="466">
        <v>4</v>
      </c>
      <c r="M103" s="349"/>
      <c r="N103" s="41">
        <f>ROUND((L103)/(B103/100),1)</f>
        <v>100</v>
      </c>
    </row>
    <row r="104" spans="1:14" ht="15.75" thickBot="1">
      <c r="A104" s="354" t="s">
        <v>54</v>
      </c>
      <c r="B104" s="365"/>
      <c r="C104" s="366"/>
      <c r="D104" s="356">
        <v>21198</v>
      </c>
      <c r="E104" s="367"/>
      <c r="F104" s="41" t="e">
        <f>ROUND((D104)/(B104/100),1)</f>
        <v>#DIV/0!</v>
      </c>
      <c r="G104" s="355"/>
      <c r="H104" s="464">
        <v>22157</v>
      </c>
      <c r="I104" s="357"/>
      <c r="J104" s="41" t="e">
        <f>ROUND((H104)/(B104/100),1)</f>
        <v>#DIV/0!</v>
      </c>
      <c r="K104" s="355"/>
      <c r="L104" s="467">
        <v>22922</v>
      </c>
      <c r="M104" s="357"/>
      <c r="N104" s="41" t="e">
        <f>ROUND((L104)/(B104/100),1)</f>
        <v>#DIV/0!</v>
      </c>
    </row>
    <row r="106" ht="15">
      <c r="A106" t="s">
        <v>107</v>
      </c>
    </row>
    <row r="107" ht="15">
      <c r="A107" t="s">
        <v>108</v>
      </c>
    </row>
    <row r="109" ht="15">
      <c r="A109" t="s">
        <v>131</v>
      </c>
    </row>
    <row r="110" ht="15">
      <c r="A110" t="s">
        <v>158</v>
      </c>
    </row>
    <row r="111" ht="15">
      <c r="A111" t="s">
        <v>132</v>
      </c>
    </row>
    <row r="112" ht="15">
      <c r="A112" t="s">
        <v>164</v>
      </c>
    </row>
    <row r="113" ht="15">
      <c r="A113" s="1" t="s">
        <v>133</v>
      </c>
    </row>
  </sheetData>
  <sheetProtection/>
  <mergeCells count="1">
    <mergeCell ref="D3:E3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zoomScalePageLayoutView="0" workbookViewId="0" topLeftCell="A95">
      <selection activeCell="G120" sqref="G120"/>
    </sheetView>
  </sheetViews>
  <sheetFormatPr defaultColWidth="9.140625" defaultRowHeight="15"/>
  <cols>
    <col min="1" max="1" width="22.421875" style="0" customWidth="1"/>
    <col min="2" max="3" width="14.8515625" style="0" bestFit="1" customWidth="1"/>
    <col min="4" max="5" width="12.7109375" style="0" customWidth="1"/>
    <col min="6" max="6" width="6.57421875" style="0" customWidth="1"/>
    <col min="7" max="7" width="14.8515625" style="0" bestFit="1" customWidth="1"/>
    <col min="8" max="9" width="12.7109375" style="0" customWidth="1"/>
    <col min="10" max="10" width="6.57421875" style="0" customWidth="1"/>
    <col min="11" max="11" width="14.8515625" style="0" bestFit="1" customWidth="1"/>
    <col min="12" max="13" width="12.710937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301" t="s">
        <v>111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278" t="s">
        <v>104</v>
      </c>
    </row>
    <row r="4" spans="1:15" ht="15.75" thickBot="1">
      <c r="A4" s="11"/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279" t="s">
        <v>105</v>
      </c>
    </row>
    <row r="5" spans="1:15" ht="15.75" customHeight="1">
      <c r="A5" s="18" t="s">
        <v>16</v>
      </c>
      <c r="B5" s="398">
        <v>1001269</v>
      </c>
      <c r="C5" s="398">
        <v>1029269</v>
      </c>
      <c r="D5" s="399">
        <v>742126.2</v>
      </c>
      <c r="E5" s="19">
        <v>39581</v>
      </c>
      <c r="F5" s="306">
        <f aca="true" t="shared" si="0" ref="F5:F32">ROUND((D5+E5)/(C5/100),1)</f>
        <v>75.9</v>
      </c>
      <c r="G5" s="546">
        <v>1029269</v>
      </c>
      <c r="H5" s="453">
        <v>1011288.7</v>
      </c>
      <c r="I5" s="453">
        <v>42888</v>
      </c>
      <c r="J5" s="306">
        <f>ROUND((H5+I5)/(G5/100),1)</f>
        <v>102.4</v>
      </c>
      <c r="K5" s="546">
        <v>1029269</v>
      </c>
      <c r="L5" s="453">
        <v>1381236.39</v>
      </c>
      <c r="M5" s="453">
        <v>47256</v>
      </c>
      <c r="N5" s="306">
        <f aca="true" t="shared" si="1" ref="N5:N21">ROUND((L5+M5)/(K5/100),1)</f>
        <v>138.8</v>
      </c>
      <c r="O5" s="62">
        <f>ROUND((L5+M5)/(B5/100),1)</f>
        <v>142.7</v>
      </c>
    </row>
    <row r="6" spans="1:15" ht="15.75" customHeight="1">
      <c r="A6" s="20" t="s">
        <v>17</v>
      </c>
      <c r="B6" s="309">
        <v>200000</v>
      </c>
      <c r="C6" s="309">
        <v>65000</v>
      </c>
      <c r="D6" s="388">
        <v>28089</v>
      </c>
      <c r="E6" s="21">
        <v>0</v>
      </c>
      <c r="F6" s="306">
        <f t="shared" si="0"/>
        <v>43.2</v>
      </c>
      <c r="G6" s="547">
        <v>154318</v>
      </c>
      <c r="H6" s="455">
        <v>154318</v>
      </c>
      <c r="I6" s="455"/>
      <c r="J6" s="306">
        <f aca="true" t="shared" si="2" ref="J6:J22">ROUND((H6+I6)/(G6/100),1)</f>
        <v>100</v>
      </c>
      <c r="K6" s="547">
        <v>154318</v>
      </c>
      <c r="L6" s="455">
        <v>192408</v>
      </c>
      <c r="M6" s="455"/>
      <c r="N6" s="306">
        <f t="shared" si="1"/>
        <v>124.7</v>
      </c>
      <c r="O6" s="62">
        <f aca="true" t="shared" si="3" ref="O6:O32">ROUND((L6+M6)/(B6/100),1)</f>
        <v>96.2</v>
      </c>
    </row>
    <row r="7" spans="1:15" ht="15.75" customHeight="1">
      <c r="A7" s="20" t="s">
        <v>18</v>
      </c>
      <c r="B7" s="309">
        <v>260000</v>
      </c>
      <c r="C7" s="309">
        <v>400000</v>
      </c>
      <c r="D7" s="388">
        <v>269795.13</v>
      </c>
      <c r="E7" s="21">
        <v>0</v>
      </c>
      <c r="F7" s="306">
        <f t="shared" si="0"/>
        <v>67.4</v>
      </c>
      <c r="G7" s="547">
        <v>288572</v>
      </c>
      <c r="H7" s="455">
        <v>269795.13</v>
      </c>
      <c r="I7" s="455"/>
      <c r="J7" s="306">
        <f t="shared" si="2"/>
        <v>93.5</v>
      </c>
      <c r="K7" s="547">
        <v>288572</v>
      </c>
      <c r="L7" s="455">
        <v>336214.13</v>
      </c>
      <c r="M7" s="455"/>
      <c r="N7" s="306">
        <f t="shared" si="1"/>
        <v>116.5</v>
      </c>
      <c r="O7" s="62">
        <f t="shared" si="3"/>
        <v>129.3</v>
      </c>
    </row>
    <row r="8" spans="1:15" ht="15.75" customHeight="1">
      <c r="A8" s="20" t="s">
        <v>19</v>
      </c>
      <c r="B8" s="309">
        <v>30000</v>
      </c>
      <c r="C8" s="309">
        <v>30000</v>
      </c>
      <c r="D8" s="388">
        <v>13669</v>
      </c>
      <c r="E8" s="21">
        <v>0</v>
      </c>
      <c r="F8" s="306">
        <f t="shared" si="0"/>
        <v>45.6</v>
      </c>
      <c r="G8" s="547">
        <v>30000</v>
      </c>
      <c r="H8" s="455">
        <v>25087</v>
      </c>
      <c r="I8" s="455"/>
      <c r="J8" s="306">
        <f t="shared" si="2"/>
        <v>83.6</v>
      </c>
      <c r="K8" s="547">
        <v>30000</v>
      </c>
      <c r="L8" s="455">
        <v>26801</v>
      </c>
      <c r="M8" s="455"/>
      <c r="N8" s="306">
        <f t="shared" si="1"/>
        <v>89.3</v>
      </c>
      <c r="O8" s="62">
        <f t="shared" si="3"/>
        <v>89.3</v>
      </c>
    </row>
    <row r="9" spans="1:15" ht="15.75" customHeight="1">
      <c r="A9" s="20" t="s">
        <v>20</v>
      </c>
      <c r="B9" s="309"/>
      <c r="C9" s="309"/>
      <c r="D9" s="388"/>
      <c r="E9" s="21"/>
      <c r="F9" s="306" t="e">
        <f t="shared" si="0"/>
        <v>#DIV/0!</v>
      </c>
      <c r="G9" s="547"/>
      <c r="H9" s="455"/>
      <c r="I9" s="455"/>
      <c r="J9" s="306" t="e">
        <f t="shared" si="2"/>
        <v>#DIV/0!</v>
      </c>
      <c r="K9" s="547"/>
      <c r="L9" s="455"/>
      <c r="M9" s="455"/>
      <c r="N9" s="306" t="e">
        <f t="shared" si="1"/>
        <v>#DIV/0!</v>
      </c>
      <c r="O9" s="62" t="e">
        <f t="shared" si="3"/>
        <v>#DIV/0!</v>
      </c>
    </row>
    <row r="10" spans="1:15" ht="15.75" customHeight="1">
      <c r="A10" s="20" t="s">
        <v>21</v>
      </c>
      <c r="B10" s="309"/>
      <c r="C10" s="309"/>
      <c r="D10" s="388"/>
      <c r="E10" s="21"/>
      <c r="F10" s="306" t="e">
        <f t="shared" si="0"/>
        <v>#DIV/0!</v>
      </c>
      <c r="G10" s="547"/>
      <c r="H10" s="455"/>
      <c r="I10" s="455"/>
      <c r="J10" s="306" t="e">
        <f t="shared" si="2"/>
        <v>#DIV/0!</v>
      </c>
      <c r="K10" s="547"/>
      <c r="L10" s="455"/>
      <c r="M10" s="455"/>
      <c r="N10" s="306" t="e">
        <f t="shared" si="1"/>
        <v>#DIV/0!</v>
      </c>
      <c r="O10" s="62" t="e">
        <f t="shared" si="3"/>
        <v>#DIV/0!</v>
      </c>
    </row>
    <row r="11" spans="1:15" ht="15.75" customHeight="1">
      <c r="A11" s="20" t="s">
        <v>22</v>
      </c>
      <c r="B11" s="309">
        <v>25000</v>
      </c>
      <c r="C11" s="309">
        <v>25000</v>
      </c>
      <c r="D11" s="388">
        <v>0</v>
      </c>
      <c r="E11" s="21">
        <v>9926.2</v>
      </c>
      <c r="F11" s="306">
        <f t="shared" si="0"/>
        <v>39.7</v>
      </c>
      <c r="G11" s="547">
        <v>25000</v>
      </c>
      <c r="H11" s="455"/>
      <c r="I11" s="455">
        <v>18024.21</v>
      </c>
      <c r="J11" s="306">
        <f t="shared" si="2"/>
        <v>72.1</v>
      </c>
      <c r="K11" s="547">
        <v>25000</v>
      </c>
      <c r="L11" s="455"/>
      <c r="M11" s="455">
        <v>21701.45</v>
      </c>
      <c r="N11" s="306">
        <f t="shared" si="1"/>
        <v>86.8</v>
      </c>
      <c r="O11" s="62">
        <f t="shared" si="3"/>
        <v>86.8</v>
      </c>
    </row>
    <row r="12" spans="1:15" ht="15.75" customHeight="1">
      <c r="A12" s="20" t="s">
        <v>23</v>
      </c>
      <c r="B12" s="309">
        <v>80000</v>
      </c>
      <c r="C12" s="309">
        <v>120000</v>
      </c>
      <c r="D12" s="388">
        <v>104540.4</v>
      </c>
      <c r="E12" s="21">
        <v>1422</v>
      </c>
      <c r="F12" s="306">
        <f t="shared" si="0"/>
        <v>88.3</v>
      </c>
      <c r="G12" s="547">
        <v>140000</v>
      </c>
      <c r="H12" s="455">
        <v>133740</v>
      </c>
      <c r="I12" s="455">
        <v>1422</v>
      </c>
      <c r="J12" s="306">
        <f t="shared" si="2"/>
        <v>96.5</v>
      </c>
      <c r="K12" s="547">
        <v>140000</v>
      </c>
      <c r="L12" s="455">
        <v>166410</v>
      </c>
      <c r="M12" s="455">
        <v>1422</v>
      </c>
      <c r="N12" s="306">
        <f t="shared" si="1"/>
        <v>119.9</v>
      </c>
      <c r="O12" s="62">
        <f t="shared" si="3"/>
        <v>209.8</v>
      </c>
    </row>
    <row r="13" spans="1:15" ht="15.75" customHeight="1">
      <c r="A13" s="20" t="s">
        <v>24</v>
      </c>
      <c r="B13" s="309">
        <v>20000</v>
      </c>
      <c r="C13" s="309">
        <v>50000</v>
      </c>
      <c r="D13" s="388">
        <v>23004</v>
      </c>
      <c r="E13" s="21">
        <v>699</v>
      </c>
      <c r="F13" s="306">
        <f t="shared" si="0"/>
        <v>47.4</v>
      </c>
      <c r="G13" s="547">
        <v>25000</v>
      </c>
      <c r="H13" s="455">
        <v>22445</v>
      </c>
      <c r="I13" s="455">
        <v>699</v>
      </c>
      <c r="J13" s="306">
        <f t="shared" si="2"/>
        <v>92.6</v>
      </c>
      <c r="K13" s="547">
        <v>25000</v>
      </c>
      <c r="L13" s="455">
        <v>48889</v>
      </c>
      <c r="M13" s="455">
        <v>923</v>
      </c>
      <c r="N13" s="306">
        <f t="shared" si="1"/>
        <v>199.2</v>
      </c>
      <c r="O13" s="62">
        <f t="shared" si="3"/>
        <v>249.1</v>
      </c>
    </row>
    <row r="14" spans="1:15" ht="15.75" customHeight="1">
      <c r="A14" s="20" t="s">
        <v>25</v>
      </c>
      <c r="B14" s="309">
        <v>15000</v>
      </c>
      <c r="C14" s="309">
        <v>15000</v>
      </c>
      <c r="D14" s="388">
        <v>2172</v>
      </c>
      <c r="E14" s="21"/>
      <c r="F14" s="306">
        <f t="shared" si="0"/>
        <v>14.5</v>
      </c>
      <c r="G14" s="547">
        <v>15000</v>
      </c>
      <c r="H14" s="455">
        <v>2734</v>
      </c>
      <c r="I14" s="455"/>
      <c r="J14" s="306">
        <f t="shared" si="2"/>
        <v>18.2</v>
      </c>
      <c r="K14" s="547">
        <v>15000</v>
      </c>
      <c r="L14" s="455">
        <v>8701.59</v>
      </c>
      <c r="M14" s="455"/>
      <c r="N14" s="306">
        <f t="shared" si="1"/>
        <v>58</v>
      </c>
      <c r="O14" s="62">
        <f t="shared" si="3"/>
        <v>58</v>
      </c>
    </row>
    <row r="15" spans="1:15" ht="15.75" customHeight="1">
      <c r="A15" s="20" t="s">
        <v>26</v>
      </c>
      <c r="B15" s="309">
        <v>1683000</v>
      </c>
      <c r="C15" s="309">
        <v>1200000</v>
      </c>
      <c r="D15" s="388">
        <v>675097.33</v>
      </c>
      <c r="E15" s="21">
        <v>76313.72</v>
      </c>
      <c r="F15" s="306">
        <f t="shared" si="0"/>
        <v>62.6</v>
      </c>
      <c r="G15" s="547">
        <v>1200000</v>
      </c>
      <c r="H15" s="455">
        <v>1022241.04</v>
      </c>
      <c r="I15" s="455">
        <v>101514.72</v>
      </c>
      <c r="J15" s="306">
        <f t="shared" si="2"/>
        <v>93.6</v>
      </c>
      <c r="K15" s="547">
        <v>1200000</v>
      </c>
      <c r="L15" s="455">
        <v>1391996.24</v>
      </c>
      <c r="M15" s="455">
        <v>154486.31</v>
      </c>
      <c r="N15" s="306">
        <f t="shared" si="1"/>
        <v>128.9</v>
      </c>
      <c r="O15" s="62">
        <f t="shared" si="3"/>
        <v>91.9</v>
      </c>
    </row>
    <row r="16" spans="1:15" ht="15.75" customHeight="1">
      <c r="A16" s="20" t="s">
        <v>27</v>
      </c>
      <c r="B16" s="309">
        <v>11505000</v>
      </c>
      <c r="C16" s="309">
        <v>11455000</v>
      </c>
      <c r="D16" s="388">
        <v>5369555</v>
      </c>
      <c r="E16" s="21">
        <v>93075</v>
      </c>
      <c r="F16" s="306">
        <f t="shared" si="0"/>
        <v>47.7</v>
      </c>
      <c r="G16" s="547">
        <v>11455000</v>
      </c>
      <c r="H16" s="455">
        <v>8202211.88</v>
      </c>
      <c r="I16" s="455">
        <v>138363</v>
      </c>
      <c r="J16" s="306">
        <f t="shared" si="2"/>
        <v>72.8</v>
      </c>
      <c r="K16" s="547">
        <v>11455000</v>
      </c>
      <c r="L16" s="455">
        <v>10925457.94</v>
      </c>
      <c r="M16" s="455">
        <v>185539</v>
      </c>
      <c r="N16" s="306">
        <f t="shared" si="1"/>
        <v>97</v>
      </c>
      <c r="O16" s="62">
        <f t="shared" si="3"/>
        <v>96.6</v>
      </c>
    </row>
    <row r="17" spans="1:15" ht="15.75" customHeight="1">
      <c r="A17" s="20" t="s">
        <v>28</v>
      </c>
      <c r="B17" s="309">
        <v>0</v>
      </c>
      <c r="C17" s="309">
        <v>0</v>
      </c>
      <c r="D17" s="388">
        <v>0</v>
      </c>
      <c r="E17" s="21"/>
      <c r="F17" s="306" t="e">
        <f t="shared" si="0"/>
        <v>#DIV/0!</v>
      </c>
      <c r="G17" s="547">
        <v>0</v>
      </c>
      <c r="H17" s="455"/>
      <c r="I17" s="455"/>
      <c r="J17" s="306" t="e">
        <f t="shared" si="2"/>
        <v>#DIV/0!</v>
      </c>
      <c r="K17" s="547">
        <v>0</v>
      </c>
      <c r="L17" s="455">
        <v>2246</v>
      </c>
      <c r="M17" s="455"/>
      <c r="N17" s="306" t="e">
        <f t="shared" si="1"/>
        <v>#DIV/0!</v>
      </c>
      <c r="O17" s="62" t="e">
        <f t="shared" si="3"/>
        <v>#DIV/0!</v>
      </c>
    </row>
    <row r="18" spans="1:15" ht="15.75" customHeight="1">
      <c r="A18" s="20" t="s">
        <v>29</v>
      </c>
      <c r="B18" s="309"/>
      <c r="C18" s="309"/>
      <c r="D18" s="388"/>
      <c r="E18" s="21"/>
      <c r="F18" s="306" t="e">
        <f t="shared" si="0"/>
        <v>#DIV/0!</v>
      </c>
      <c r="G18" s="547"/>
      <c r="H18" s="455"/>
      <c r="I18" s="455"/>
      <c r="J18" s="306" t="e">
        <f t="shared" si="2"/>
        <v>#DIV/0!</v>
      </c>
      <c r="K18" s="547"/>
      <c r="L18" s="455"/>
      <c r="M18" s="455"/>
      <c r="N18" s="306" t="e">
        <f t="shared" si="1"/>
        <v>#DIV/0!</v>
      </c>
      <c r="O18" s="62" t="e">
        <f t="shared" si="3"/>
        <v>#DIV/0!</v>
      </c>
    </row>
    <row r="19" spans="1:15" ht="15.75" customHeight="1">
      <c r="A19" s="20" t="s">
        <v>30</v>
      </c>
      <c r="B19" s="309"/>
      <c r="C19" s="309"/>
      <c r="D19" s="388"/>
      <c r="E19" s="21"/>
      <c r="F19" s="306" t="e">
        <f t="shared" si="0"/>
        <v>#DIV/0!</v>
      </c>
      <c r="G19" s="547"/>
      <c r="H19" s="455"/>
      <c r="I19" s="455"/>
      <c r="J19" s="306" t="e">
        <f t="shared" si="2"/>
        <v>#DIV/0!</v>
      </c>
      <c r="K19" s="547"/>
      <c r="L19" s="455"/>
      <c r="M19" s="455"/>
      <c r="N19" s="306" t="e">
        <f t="shared" si="1"/>
        <v>#DIV/0!</v>
      </c>
      <c r="O19" s="62" t="e">
        <f t="shared" si="3"/>
        <v>#DIV/0!</v>
      </c>
    </row>
    <row r="20" spans="1:15" ht="15.75" customHeight="1">
      <c r="A20" s="20" t="s">
        <v>31</v>
      </c>
      <c r="B20" s="309"/>
      <c r="C20" s="309"/>
      <c r="D20" s="388"/>
      <c r="E20" s="21"/>
      <c r="F20" s="306" t="e">
        <f t="shared" si="0"/>
        <v>#DIV/0!</v>
      </c>
      <c r="G20" s="547"/>
      <c r="H20" s="455"/>
      <c r="I20" s="455"/>
      <c r="J20" s="306" t="e">
        <f t="shared" si="2"/>
        <v>#DIV/0!</v>
      </c>
      <c r="K20" s="547"/>
      <c r="L20" s="455"/>
      <c r="M20" s="455"/>
      <c r="N20" s="306" t="e">
        <f t="shared" si="1"/>
        <v>#DIV/0!</v>
      </c>
      <c r="O20" s="62" t="e">
        <f t="shared" si="3"/>
        <v>#DIV/0!</v>
      </c>
    </row>
    <row r="21" spans="1:15" ht="15.75" customHeight="1">
      <c r="A21" s="20" t="s">
        <v>32</v>
      </c>
      <c r="B21" s="309"/>
      <c r="C21" s="309"/>
      <c r="D21" s="388"/>
      <c r="E21" s="21"/>
      <c r="F21" s="306" t="e">
        <f t="shared" si="0"/>
        <v>#DIV/0!</v>
      </c>
      <c r="G21" s="547"/>
      <c r="H21" s="455"/>
      <c r="I21" s="455"/>
      <c r="J21" s="306" t="e">
        <f t="shared" si="2"/>
        <v>#DIV/0!</v>
      </c>
      <c r="K21" s="547"/>
      <c r="L21" s="455"/>
      <c r="M21" s="455"/>
      <c r="N21" s="306" t="e">
        <f t="shared" si="1"/>
        <v>#DIV/0!</v>
      </c>
      <c r="O21" s="62" t="e">
        <f t="shared" si="3"/>
        <v>#DIV/0!</v>
      </c>
    </row>
    <row r="22" spans="1:15" ht="15.75" customHeight="1">
      <c r="A22" s="20" t="s">
        <v>33</v>
      </c>
      <c r="B22" s="309"/>
      <c r="C22" s="309"/>
      <c r="D22" s="388">
        <v>0</v>
      </c>
      <c r="E22" s="21"/>
      <c r="F22" s="306" t="e">
        <f t="shared" si="0"/>
        <v>#DIV/0!</v>
      </c>
      <c r="G22" s="547"/>
      <c r="H22" s="455"/>
      <c r="I22" s="455"/>
      <c r="J22" s="306" t="e">
        <f t="shared" si="2"/>
        <v>#DIV/0!</v>
      </c>
      <c r="K22" s="547"/>
      <c r="L22" s="455">
        <v>72982.28</v>
      </c>
      <c r="M22" s="455"/>
      <c r="N22" s="306" t="e">
        <f>ROUND((#REF!+#REF!)/(#REF!/100),1)</f>
        <v>#REF!</v>
      </c>
      <c r="O22" s="62" t="e">
        <f t="shared" si="3"/>
        <v>#DIV/0!</v>
      </c>
    </row>
    <row r="23" spans="1:15" ht="15.75" customHeight="1">
      <c r="A23" s="20" t="s">
        <v>34</v>
      </c>
      <c r="B23" s="309">
        <v>100000</v>
      </c>
      <c r="C23" s="309">
        <v>90000</v>
      </c>
      <c r="D23" s="388">
        <v>50396.23</v>
      </c>
      <c r="E23" s="21">
        <v>4728</v>
      </c>
      <c r="F23" s="306">
        <f t="shared" si="0"/>
        <v>61.2</v>
      </c>
      <c r="G23" s="547">
        <v>70000</v>
      </c>
      <c r="H23" s="455">
        <v>45044.23</v>
      </c>
      <c r="I23" s="455">
        <v>4728</v>
      </c>
      <c r="J23" s="306" t="e">
        <f>ROUND((#REF!+#REF!)/(#REF!/100),1)</f>
        <v>#REF!</v>
      </c>
      <c r="K23" s="547">
        <v>70000</v>
      </c>
      <c r="L23" s="455">
        <v>75245.01</v>
      </c>
      <c r="M23" s="455">
        <v>4768.8</v>
      </c>
      <c r="N23" s="306" t="e">
        <f aca="true" t="shared" si="4" ref="N23:N32">ROUND((L22+M22)/(K22/100),1)</f>
        <v>#DIV/0!</v>
      </c>
      <c r="O23" s="62">
        <f t="shared" si="3"/>
        <v>80</v>
      </c>
    </row>
    <row r="24" spans="1:15" ht="15.75" customHeight="1">
      <c r="A24" s="20" t="s">
        <v>35</v>
      </c>
      <c r="B24" s="309">
        <v>210931</v>
      </c>
      <c r="C24" s="309">
        <v>210931</v>
      </c>
      <c r="D24" s="388">
        <v>105480</v>
      </c>
      <c r="E24" s="21">
        <v>0</v>
      </c>
      <c r="F24" s="306">
        <f t="shared" si="0"/>
        <v>50</v>
      </c>
      <c r="G24" s="547">
        <v>210931</v>
      </c>
      <c r="H24" s="455">
        <v>158220</v>
      </c>
      <c r="I24" s="455"/>
      <c r="J24" s="306">
        <f aca="true" t="shared" si="5" ref="J24:J32">ROUND((H23+I23)/(G23/100),1)</f>
        <v>71.1</v>
      </c>
      <c r="K24" s="547">
        <v>210931</v>
      </c>
      <c r="L24" s="455">
        <v>210931</v>
      </c>
      <c r="M24" s="455"/>
      <c r="N24" s="306">
        <f t="shared" si="4"/>
        <v>114.3</v>
      </c>
      <c r="O24" s="62">
        <f t="shared" si="3"/>
        <v>100</v>
      </c>
    </row>
    <row r="25" spans="1:15" ht="15.75" customHeight="1">
      <c r="A25" s="20" t="s">
        <v>36</v>
      </c>
      <c r="B25" s="309"/>
      <c r="C25" s="309"/>
      <c r="D25" s="388">
        <v>0</v>
      </c>
      <c r="E25" s="21"/>
      <c r="F25" s="306" t="e">
        <f t="shared" si="0"/>
        <v>#DIV/0!</v>
      </c>
      <c r="G25" s="547"/>
      <c r="H25" s="455"/>
      <c r="I25" s="455"/>
      <c r="J25" s="306">
        <f t="shared" si="5"/>
        <v>75</v>
      </c>
      <c r="K25" s="547"/>
      <c r="L25" s="455"/>
      <c r="M25" s="455"/>
      <c r="N25" s="306">
        <f t="shared" si="4"/>
        <v>100</v>
      </c>
      <c r="O25" s="62" t="e">
        <f t="shared" si="3"/>
        <v>#DIV/0!</v>
      </c>
    </row>
    <row r="26" spans="1:15" ht="15.75" customHeight="1">
      <c r="A26" s="20" t="s">
        <v>37</v>
      </c>
      <c r="B26" s="309"/>
      <c r="C26" s="309"/>
      <c r="D26" s="388"/>
      <c r="E26" s="21"/>
      <c r="F26" s="306" t="e">
        <f t="shared" si="0"/>
        <v>#DIV/0!</v>
      </c>
      <c r="G26" s="547"/>
      <c r="H26" s="455"/>
      <c r="I26" s="455"/>
      <c r="J26" s="306" t="e">
        <f t="shared" si="5"/>
        <v>#DIV/0!</v>
      </c>
      <c r="K26" s="547"/>
      <c r="L26" s="455"/>
      <c r="M26" s="455"/>
      <c r="N26" s="306" t="e">
        <f t="shared" si="4"/>
        <v>#DIV/0!</v>
      </c>
      <c r="O26" s="62" t="e">
        <f t="shared" si="3"/>
        <v>#DIV/0!</v>
      </c>
    </row>
    <row r="27" spans="1:15" ht="15.75" customHeight="1">
      <c r="A27" s="20" t="s">
        <v>38</v>
      </c>
      <c r="B27" s="309"/>
      <c r="C27" s="309"/>
      <c r="D27" s="388"/>
      <c r="E27" s="21"/>
      <c r="F27" s="306" t="e">
        <f t="shared" si="0"/>
        <v>#DIV/0!</v>
      </c>
      <c r="G27" s="547"/>
      <c r="H27" s="455"/>
      <c r="I27" s="455"/>
      <c r="J27" s="306" t="e">
        <f t="shared" si="5"/>
        <v>#DIV/0!</v>
      </c>
      <c r="K27" s="547"/>
      <c r="L27" s="455"/>
      <c r="M27" s="455"/>
      <c r="N27" s="306" t="e">
        <f t="shared" si="4"/>
        <v>#DIV/0!</v>
      </c>
      <c r="O27" s="62" t="e">
        <f t="shared" si="3"/>
        <v>#DIV/0!</v>
      </c>
    </row>
    <row r="28" spans="1:15" ht="15.75" customHeight="1">
      <c r="A28" s="20" t="s">
        <v>39</v>
      </c>
      <c r="B28" s="309"/>
      <c r="C28" s="309"/>
      <c r="D28" s="388">
        <v>0</v>
      </c>
      <c r="E28" s="21"/>
      <c r="F28" s="306" t="e">
        <f t="shared" si="0"/>
        <v>#DIV/0!</v>
      </c>
      <c r="G28" s="547"/>
      <c r="H28" s="455"/>
      <c r="I28" s="455"/>
      <c r="J28" s="306" t="e">
        <f t="shared" si="5"/>
        <v>#DIV/0!</v>
      </c>
      <c r="K28" s="547"/>
      <c r="L28" s="455"/>
      <c r="M28" s="455"/>
      <c r="N28" s="306" t="e">
        <f t="shared" si="4"/>
        <v>#DIV/0!</v>
      </c>
      <c r="O28" s="62" t="e">
        <f t="shared" si="3"/>
        <v>#DIV/0!</v>
      </c>
    </row>
    <row r="29" spans="1:15" ht="15.75" customHeight="1">
      <c r="A29" s="20" t="s">
        <v>40</v>
      </c>
      <c r="B29" s="309"/>
      <c r="C29" s="309">
        <v>0</v>
      </c>
      <c r="D29" s="388">
        <v>0</v>
      </c>
      <c r="E29" s="21"/>
      <c r="F29" s="306" t="e">
        <f t="shared" si="0"/>
        <v>#DIV/0!</v>
      </c>
      <c r="G29" s="547"/>
      <c r="H29" s="455"/>
      <c r="I29" s="455"/>
      <c r="J29" s="306" t="e">
        <f t="shared" si="5"/>
        <v>#DIV/0!</v>
      </c>
      <c r="K29" s="547"/>
      <c r="L29" s="455"/>
      <c r="M29" s="455"/>
      <c r="N29" s="306" t="e">
        <f t="shared" si="4"/>
        <v>#DIV/0!</v>
      </c>
      <c r="O29" s="62" t="e">
        <f t="shared" si="3"/>
        <v>#DIV/0!</v>
      </c>
    </row>
    <row r="30" spans="1:15" ht="15.75" customHeight="1">
      <c r="A30" s="20" t="s">
        <v>41</v>
      </c>
      <c r="B30" s="314"/>
      <c r="C30" s="314"/>
      <c r="D30" s="389"/>
      <c r="E30" s="316"/>
      <c r="F30" s="306" t="e">
        <f t="shared" si="0"/>
        <v>#DIV/0!</v>
      </c>
      <c r="G30" s="548"/>
      <c r="H30" s="457"/>
      <c r="I30" s="457"/>
      <c r="J30" s="306" t="e">
        <f t="shared" si="5"/>
        <v>#DIV/0!</v>
      </c>
      <c r="K30" s="548"/>
      <c r="L30" s="457"/>
      <c r="M30" s="457"/>
      <c r="N30" s="306" t="e">
        <f t="shared" si="4"/>
        <v>#DIV/0!</v>
      </c>
      <c r="O30" s="62" t="e">
        <f t="shared" si="3"/>
        <v>#DIV/0!</v>
      </c>
    </row>
    <row r="31" spans="1:15" ht="15.75" customHeight="1" thickBot="1">
      <c r="A31" s="22" t="s">
        <v>42</v>
      </c>
      <c r="B31" s="400">
        <v>0</v>
      </c>
      <c r="C31" s="400">
        <v>20000</v>
      </c>
      <c r="D31" s="321">
        <v>6448</v>
      </c>
      <c r="E31" s="322">
        <v>625</v>
      </c>
      <c r="F31" s="306">
        <f t="shared" si="0"/>
        <v>35.4</v>
      </c>
      <c r="G31" s="549">
        <v>20000</v>
      </c>
      <c r="H31" s="458">
        <v>13890</v>
      </c>
      <c r="I31" s="458">
        <v>965</v>
      </c>
      <c r="J31" s="306" t="e">
        <f t="shared" si="5"/>
        <v>#DIV/0!</v>
      </c>
      <c r="K31" s="549">
        <v>20000</v>
      </c>
      <c r="L31" s="458">
        <v>18487</v>
      </c>
      <c r="M31" s="458">
        <v>965</v>
      </c>
      <c r="N31" s="306" t="e">
        <f t="shared" si="4"/>
        <v>#DIV/0!</v>
      </c>
      <c r="O31" s="62" t="e">
        <f t="shared" si="3"/>
        <v>#DIV/0!</v>
      </c>
    </row>
    <row r="32" spans="1:15" ht="15.75" customHeight="1" thickBot="1">
      <c r="A32" s="23" t="s">
        <v>43</v>
      </c>
      <c r="B32" s="286">
        <f>SUM(B5:B31)</f>
        <v>15130200</v>
      </c>
      <c r="C32" s="323">
        <f>SUM(C5:C31)</f>
        <v>14710200</v>
      </c>
      <c r="D32" s="326">
        <f>SUM(D5:D31)</f>
        <v>7390372.290000001</v>
      </c>
      <c r="E32" s="324">
        <f>SUM(E5:E31)</f>
        <v>226369.91999999998</v>
      </c>
      <c r="F32" s="306">
        <f t="shared" si="0"/>
        <v>51.8</v>
      </c>
      <c r="G32" s="459">
        <f>SUM(G5:G31)</f>
        <v>14663090</v>
      </c>
      <c r="H32" s="460">
        <f>SUM(H5:H31)</f>
        <v>11061014.98</v>
      </c>
      <c r="I32" s="460">
        <f>SUM(I5:I31)</f>
        <v>308603.93</v>
      </c>
      <c r="J32" s="306">
        <f t="shared" si="5"/>
        <v>74.3</v>
      </c>
      <c r="K32" s="459">
        <f>SUM(K5:K31)</f>
        <v>14663090</v>
      </c>
      <c r="L32" s="460">
        <f>SUM(L5:L31)</f>
        <v>14858005.579999998</v>
      </c>
      <c r="M32" s="550">
        <f>SUM(M5:M31)</f>
        <v>417061.56</v>
      </c>
      <c r="N32" s="306">
        <f t="shared" si="4"/>
        <v>97.3</v>
      </c>
      <c r="O32" s="62">
        <f t="shared" si="3"/>
        <v>101</v>
      </c>
    </row>
    <row r="33" ht="15.75" customHeight="1"/>
    <row r="34" ht="15.75" customHeight="1"/>
    <row r="35" spans="1:2" ht="15.75" customHeight="1" thickBot="1">
      <c r="A35" s="48" t="s">
        <v>55</v>
      </c>
      <c r="B35" s="48"/>
    </row>
    <row r="36" spans="1:4" ht="15.75" customHeight="1" thickBot="1">
      <c r="A36" s="49"/>
      <c r="B36" s="50" t="s">
        <v>10</v>
      </c>
      <c r="C36" s="51" t="s">
        <v>14</v>
      </c>
      <c r="D36" s="52" t="s">
        <v>15</v>
      </c>
    </row>
    <row r="37" spans="1:4" ht="15.75" customHeight="1">
      <c r="A37" s="53" t="s">
        <v>56</v>
      </c>
      <c r="B37" s="196">
        <v>879252</v>
      </c>
      <c r="C37" s="197">
        <v>826512</v>
      </c>
      <c r="D37" s="198">
        <v>831701.84</v>
      </c>
    </row>
    <row r="38" spans="1:4" ht="15.75" customHeight="1">
      <c r="A38" s="53" t="s">
        <v>57</v>
      </c>
      <c r="B38" s="199">
        <v>445016.95</v>
      </c>
      <c r="C38" s="200">
        <v>445016.95</v>
      </c>
      <c r="D38" s="201">
        <v>445016.95</v>
      </c>
    </row>
    <row r="39" spans="1:4" ht="15.75" customHeight="1">
      <c r="A39" s="53" t="s">
        <v>58</v>
      </c>
      <c r="B39" s="199">
        <v>169025.59</v>
      </c>
      <c r="C39" s="200">
        <v>167113.47</v>
      </c>
      <c r="D39" s="201">
        <v>161021.53</v>
      </c>
    </row>
    <row r="40" spans="1:4" ht="15.75" customHeight="1">
      <c r="A40" s="53" t="s">
        <v>59</v>
      </c>
      <c r="B40" s="199">
        <v>481575.92</v>
      </c>
      <c r="C40" s="200">
        <v>481575.92</v>
      </c>
      <c r="D40" s="201">
        <v>325694.92</v>
      </c>
    </row>
    <row r="41" spans="1:4" ht="15.75" customHeight="1">
      <c r="A41" s="53" t="s">
        <v>60</v>
      </c>
      <c r="B41" s="199">
        <v>0</v>
      </c>
      <c r="C41" s="200">
        <v>0</v>
      </c>
      <c r="D41" s="201">
        <v>0</v>
      </c>
    </row>
    <row r="42" spans="1:14" ht="15.75" customHeight="1" thickBot="1">
      <c r="A42" s="58" t="s">
        <v>101</v>
      </c>
      <c r="B42" s="202">
        <v>963926.28</v>
      </c>
      <c r="C42" s="203">
        <v>1101066.28</v>
      </c>
      <c r="D42" s="204">
        <v>775014.28</v>
      </c>
      <c r="N42" s="205"/>
    </row>
    <row r="46" spans="1:14" ht="16.5" thickBot="1">
      <c r="A46" s="2" t="s">
        <v>62</v>
      </c>
      <c r="B46" s="2" t="s">
        <v>1</v>
      </c>
      <c r="C46" s="2"/>
      <c r="F46" s="2"/>
      <c r="G46" s="2"/>
      <c r="J46" s="2"/>
      <c r="K46" s="2"/>
      <c r="N46" s="2"/>
    </row>
    <row r="47" spans="1:15" ht="15">
      <c r="A47" s="3" t="s">
        <v>2</v>
      </c>
      <c r="B47" s="4" t="s">
        <v>3</v>
      </c>
      <c r="C47" s="9" t="s">
        <v>4</v>
      </c>
      <c r="D47" s="74" t="s">
        <v>5</v>
      </c>
      <c r="E47" s="75"/>
      <c r="F47" s="76" t="s">
        <v>6</v>
      </c>
      <c r="G47" s="5" t="s">
        <v>4</v>
      </c>
      <c r="H47" s="6" t="s">
        <v>7</v>
      </c>
      <c r="I47" s="77"/>
      <c r="J47" s="76" t="s">
        <v>6</v>
      </c>
      <c r="K47" s="78" t="s">
        <v>4</v>
      </c>
      <c r="L47" s="6" t="s">
        <v>8</v>
      </c>
      <c r="M47" s="77"/>
      <c r="N47" s="76" t="s">
        <v>6</v>
      </c>
      <c r="O47" s="278" t="s">
        <v>104</v>
      </c>
    </row>
    <row r="48" spans="1:15" ht="15.75" thickBot="1">
      <c r="A48" s="11"/>
      <c r="B48" s="12" t="s">
        <v>9</v>
      </c>
      <c r="C48" s="16" t="s">
        <v>10</v>
      </c>
      <c r="D48" s="79" t="s">
        <v>11</v>
      </c>
      <c r="E48" s="15" t="s">
        <v>12</v>
      </c>
      <c r="F48" s="80" t="s">
        <v>13</v>
      </c>
      <c r="G48" s="13" t="s">
        <v>14</v>
      </c>
      <c r="H48" s="14" t="s">
        <v>11</v>
      </c>
      <c r="I48" s="81" t="s">
        <v>12</v>
      </c>
      <c r="J48" s="80" t="s">
        <v>13</v>
      </c>
      <c r="K48" s="82" t="s">
        <v>15</v>
      </c>
      <c r="L48" s="14" t="s">
        <v>11</v>
      </c>
      <c r="M48" s="81" t="s">
        <v>12</v>
      </c>
      <c r="N48" s="80" t="s">
        <v>13</v>
      </c>
      <c r="O48" s="279" t="s">
        <v>105</v>
      </c>
    </row>
    <row r="49" spans="1:15" ht="15">
      <c r="A49" s="83" t="s">
        <v>63</v>
      </c>
      <c r="B49" s="62">
        <v>1200000</v>
      </c>
      <c r="C49" s="250">
        <v>1000000</v>
      </c>
      <c r="D49" s="251">
        <v>417407</v>
      </c>
      <c r="E49" s="252">
        <v>88691.23</v>
      </c>
      <c r="F49" s="393">
        <f aca="true" t="shared" si="6" ref="F49:F80">ROUND((D49+E49)/(C49/100),1)</f>
        <v>50.6</v>
      </c>
      <c r="G49" s="530">
        <v>1000000</v>
      </c>
      <c r="H49" s="87">
        <v>560163</v>
      </c>
      <c r="I49" s="89">
        <v>127933.23</v>
      </c>
      <c r="J49" s="393">
        <f aca="true" t="shared" si="7" ref="J49:J80">ROUND((H49+I49)/(G49/100),1)</f>
        <v>68.8</v>
      </c>
      <c r="K49" s="530">
        <v>1000000</v>
      </c>
      <c r="L49" s="87">
        <v>775880</v>
      </c>
      <c r="M49" s="89">
        <v>158376.23</v>
      </c>
      <c r="N49" s="393">
        <f aca="true" t="shared" si="8" ref="N49:N78">ROUND((L49+M49)/(K49/100),1)</f>
        <v>93.4</v>
      </c>
      <c r="O49" s="62">
        <f aca="true" t="shared" si="9" ref="O49:O80">ROUND((L49+M49)/(B49/100),1)</f>
        <v>77.9</v>
      </c>
    </row>
    <row r="50" spans="1:15" ht="15">
      <c r="A50" s="91" t="s">
        <v>64</v>
      </c>
      <c r="B50" s="270">
        <v>350000</v>
      </c>
      <c r="C50" s="270">
        <v>320000</v>
      </c>
      <c r="D50" s="66">
        <v>0</v>
      </c>
      <c r="E50" s="207">
        <v>163480</v>
      </c>
      <c r="F50" s="393">
        <f t="shared" si="6"/>
        <v>51.1</v>
      </c>
      <c r="G50" s="540">
        <v>320000</v>
      </c>
      <c r="H50" s="95">
        <v>1540</v>
      </c>
      <c r="I50" s="97">
        <v>243683.5</v>
      </c>
      <c r="J50" s="393">
        <f t="shared" si="7"/>
        <v>76.6</v>
      </c>
      <c r="K50" s="540">
        <v>320000</v>
      </c>
      <c r="L50" s="95">
        <v>5224</v>
      </c>
      <c r="M50" s="97">
        <v>323684.5</v>
      </c>
      <c r="N50" s="393">
        <f t="shared" si="8"/>
        <v>102.8</v>
      </c>
      <c r="O50" s="62">
        <f t="shared" si="9"/>
        <v>94</v>
      </c>
    </row>
    <row r="51" spans="1:15" ht="15">
      <c r="A51" s="91" t="s">
        <v>65</v>
      </c>
      <c r="B51" s="64"/>
      <c r="C51" s="64"/>
      <c r="D51" s="66"/>
      <c r="E51" s="207"/>
      <c r="F51" s="393" t="e">
        <f t="shared" si="6"/>
        <v>#DIV/0!</v>
      </c>
      <c r="G51" s="255"/>
      <c r="H51" s="95"/>
      <c r="I51" s="97"/>
      <c r="J51" s="393" t="e">
        <f t="shared" si="7"/>
        <v>#DIV/0!</v>
      </c>
      <c r="K51" s="255"/>
      <c r="L51" s="95"/>
      <c r="M51" s="97"/>
      <c r="N51" s="393" t="e">
        <f t="shared" si="8"/>
        <v>#DIV/0!</v>
      </c>
      <c r="O51" s="62" t="e">
        <f t="shared" si="9"/>
        <v>#DIV/0!</v>
      </c>
    </row>
    <row r="52" spans="1:15" ht="15">
      <c r="A52" s="91" t="s">
        <v>66</v>
      </c>
      <c r="B52" s="64">
        <v>60000</v>
      </c>
      <c r="C52" s="64">
        <v>60000</v>
      </c>
      <c r="D52" s="66"/>
      <c r="E52" s="207">
        <v>34605</v>
      </c>
      <c r="F52" s="393">
        <f t="shared" si="6"/>
        <v>57.7</v>
      </c>
      <c r="G52" s="255">
        <v>70000</v>
      </c>
      <c r="H52" s="95"/>
      <c r="I52" s="97">
        <v>49023</v>
      </c>
      <c r="J52" s="393">
        <f t="shared" si="7"/>
        <v>70</v>
      </c>
      <c r="K52" s="255">
        <v>70000</v>
      </c>
      <c r="L52" s="95"/>
      <c r="M52" s="97">
        <v>68821</v>
      </c>
      <c r="N52" s="393">
        <f t="shared" si="8"/>
        <v>98.3</v>
      </c>
      <c r="O52" s="62">
        <f t="shared" si="9"/>
        <v>114.7</v>
      </c>
    </row>
    <row r="53" spans="1:15" ht="15">
      <c r="A53" s="91" t="s">
        <v>67</v>
      </c>
      <c r="B53" s="64"/>
      <c r="C53" s="64"/>
      <c r="D53" s="66"/>
      <c r="E53" s="207"/>
      <c r="F53" s="393" t="e">
        <f t="shared" si="6"/>
        <v>#DIV/0!</v>
      </c>
      <c r="G53" s="255"/>
      <c r="H53" s="95"/>
      <c r="I53" s="97"/>
      <c r="J53" s="393" t="e">
        <f t="shared" si="7"/>
        <v>#DIV/0!</v>
      </c>
      <c r="K53" s="255"/>
      <c r="L53" s="95"/>
      <c r="M53" s="97"/>
      <c r="N53" s="393" t="e">
        <f t="shared" si="8"/>
        <v>#DIV/0!</v>
      </c>
      <c r="O53" s="62" t="e">
        <f t="shared" si="9"/>
        <v>#DIV/0!</v>
      </c>
    </row>
    <row r="54" spans="1:15" ht="15">
      <c r="A54" s="91" t="s">
        <v>68</v>
      </c>
      <c r="B54" s="64"/>
      <c r="C54" s="64"/>
      <c r="D54" s="66"/>
      <c r="E54" s="207"/>
      <c r="F54" s="393" t="e">
        <f t="shared" si="6"/>
        <v>#DIV/0!</v>
      </c>
      <c r="G54" s="255"/>
      <c r="H54" s="95"/>
      <c r="I54" s="97"/>
      <c r="J54" s="393" t="e">
        <f t="shared" si="7"/>
        <v>#DIV/0!</v>
      </c>
      <c r="K54" s="255"/>
      <c r="L54" s="95"/>
      <c r="M54" s="97"/>
      <c r="N54" s="393" t="e">
        <f t="shared" si="8"/>
        <v>#DIV/0!</v>
      </c>
      <c r="O54" s="62" t="e">
        <f t="shared" si="9"/>
        <v>#DIV/0!</v>
      </c>
    </row>
    <row r="55" spans="1:15" ht="15">
      <c r="A55" s="91" t="s">
        <v>69</v>
      </c>
      <c r="B55" s="64"/>
      <c r="C55" s="64"/>
      <c r="D55" s="66"/>
      <c r="E55" s="207"/>
      <c r="F55" s="393" t="e">
        <f t="shared" si="6"/>
        <v>#DIV/0!</v>
      </c>
      <c r="G55" s="255"/>
      <c r="H55" s="95"/>
      <c r="I55" s="97"/>
      <c r="J55" s="393" t="e">
        <f t="shared" si="7"/>
        <v>#DIV/0!</v>
      </c>
      <c r="K55" s="255"/>
      <c r="L55" s="95"/>
      <c r="M55" s="97"/>
      <c r="N55" s="393" t="e">
        <f t="shared" si="8"/>
        <v>#DIV/0!</v>
      </c>
      <c r="O55" s="62" t="e">
        <f t="shared" si="9"/>
        <v>#DIV/0!</v>
      </c>
    </row>
    <row r="56" spans="1:15" ht="15">
      <c r="A56" s="91" t="s">
        <v>70</v>
      </c>
      <c r="B56" s="64"/>
      <c r="C56" s="64"/>
      <c r="D56" s="66"/>
      <c r="E56" s="207"/>
      <c r="F56" s="393" t="e">
        <f t="shared" si="6"/>
        <v>#DIV/0!</v>
      </c>
      <c r="G56" s="255"/>
      <c r="H56" s="95"/>
      <c r="I56" s="97"/>
      <c r="J56" s="393" t="e">
        <f t="shared" si="7"/>
        <v>#DIV/0!</v>
      </c>
      <c r="K56" s="255"/>
      <c r="L56" s="95"/>
      <c r="M56" s="97"/>
      <c r="N56" s="393" t="e">
        <f t="shared" si="8"/>
        <v>#DIV/0!</v>
      </c>
      <c r="O56" s="62" t="e">
        <f t="shared" si="9"/>
        <v>#DIV/0!</v>
      </c>
    </row>
    <row r="57" spans="1:15" ht="15">
      <c r="A57" s="91" t="s">
        <v>71</v>
      </c>
      <c r="B57" s="64"/>
      <c r="C57" s="64"/>
      <c r="D57" s="66"/>
      <c r="E57" s="207"/>
      <c r="F57" s="393" t="e">
        <f t="shared" si="6"/>
        <v>#DIV/0!</v>
      </c>
      <c r="G57" s="255"/>
      <c r="H57" s="95"/>
      <c r="I57" s="97"/>
      <c r="J57" s="393" t="e">
        <f t="shared" si="7"/>
        <v>#DIV/0!</v>
      </c>
      <c r="K57" s="255"/>
      <c r="L57" s="95"/>
      <c r="M57" s="97"/>
      <c r="N57" s="393" t="e">
        <f t="shared" si="8"/>
        <v>#DIV/0!</v>
      </c>
      <c r="O57" s="62" t="e">
        <f t="shared" si="9"/>
        <v>#DIV/0!</v>
      </c>
    </row>
    <row r="58" spans="1:15" ht="15">
      <c r="A58" s="91" t="s">
        <v>72</v>
      </c>
      <c r="B58" s="64"/>
      <c r="C58" s="64"/>
      <c r="D58" s="66"/>
      <c r="E58" s="207"/>
      <c r="F58" s="393" t="e">
        <f t="shared" si="6"/>
        <v>#DIV/0!</v>
      </c>
      <c r="G58" s="255"/>
      <c r="H58" s="95"/>
      <c r="I58" s="97"/>
      <c r="J58" s="393" t="e">
        <f t="shared" si="7"/>
        <v>#DIV/0!</v>
      </c>
      <c r="K58" s="255"/>
      <c r="L58" s="95"/>
      <c r="M58" s="97"/>
      <c r="N58" s="393" t="e">
        <f t="shared" si="8"/>
        <v>#DIV/0!</v>
      </c>
      <c r="O58" s="62" t="e">
        <f t="shared" si="9"/>
        <v>#DIV/0!</v>
      </c>
    </row>
    <row r="59" spans="1:15" ht="15">
      <c r="A59" s="91" t="s">
        <v>73</v>
      </c>
      <c r="B59" s="64"/>
      <c r="C59" s="64"/>
      <c r="D59" s="66"/>
      <c r="E59" s="207"/>
      <c r="F59" s="393" t="e">
        <f t="shared" si="6"/>
        <v>#DIV/0!</v>
      </c>
      <c r="G59" s="255"/>
      <c r="H59" s="95"/>
      <c r="I59" s="97"/>
      <c r="J59" s="393" t="e">
        <f t="shared" si="7"/>
        <v>#DIV/0!</v>
      </c>
      <c r="K59" s="255"/>
      <c r="L59" s="95"/>
      <c r="M59" s="97"/>
      <c r="N59" s="393" t="e">
        <f t="shared" si="8"/>
        <v>#DIV/0!</v>
      </c>
      <c r="O59" s="62" t="e">
        <f t="shared" si="9"/>
        <v>#DIV/0!</v>
      </c>
    </row>
    <row r="60" spans="1:15" ht="15">
      <c r="A60" s="91" t="s">
        <v>74</v>
      </c>
      <c r="B60" s="64"/>
      <c r="C60" s="64"/>
      <c r="D60" s="66"/>
      <c r="E60" s="207"/>
      <c r="F60" s="393" t="e">
        <f t="shared" si="6"/>
        <v>#DIV/0!</v>
      </c>
      <c r="G60" s="255"/>
      <c r="H60" s="95"/>
      <c r="I60" s="97"/>
      <c r="J60" s="393" t="e">
        <f t="shared" si="7"/>
        <v>#DIV/0!</v>
      </c>
      <c r="K60" s="255"/>
      <c r="L60" s="95"/>
      <c r="M60" s="97"/>
      <c r="N60" s="393" t="e">
        <f t="shared" si="8"/>
        <v>#DIV/0!</v>
      </c>
      <c r="O60" s="62" t="e">
        <f t="shared" si="9"/>
        <v>#DIV/0!</v>
      </c>
    </row>
    <row r="61" spans="1:15" ht="15">
      <c r="A61" s="91" t="s">
        <v>75</v>
      </c>
      <c r="B61" s="64"/>
      <c r="C61" s="64"/>
      <c r="D61" s="66"/>
      <c r="E61" s="207"/>
      <c r="F61" s="393" t="e">
        <f t="shared" si="6"/>
        <v>#DIV/0!</v>
      </c>
      <c r="G61" s="255"/>
      <c r="H61" s="95"/>
      <c r="I61" s="97"/>
      <c r="J61" s="393" t="e">
        <f t="shared" si="7"/>
        <v>#DIV/0!</v>
      </c>
      <c r="K61" s="255"/>
      <c r="L61" s="95"/>
      <c r="M61" s="97"/>
      <c r="N61" s="393" t="e">
        <f t="shared" si="8"/>
        <v>#DIV/0!</v>
      </c>
      <c r="O61" s="62" t="e">
        <f t="shared" si="9"/>
        <v>#DIV/0!</v>
      </c>
    </row>
    <row r="62" spans="1:15" ht="15">
      <c r="A62" s="91" t="s">
        <v>76</v>
      </c>
      <c r="B62" s="64"/>
      <c r="C62" s="64"/>
      <c r="D62" s="66"/>
      <c r="E62" s="207"/>
      <c r="F62" s="393" t="e">
        <f t="shared" si="6"/>
        <v>#DIV/0!</v>
      </c>
      <c r="G62" s="255"/>
      <c r="H62" s="95"/>
      <c r="I62" s="97"/>
      <c r="J62" s="393" t="e">
        <f t="shared" si="7"/>
        <v>#DIV/0!</v>
      </c>
      <c r="K62" s="255"/>
      <c r="L62" s="95"/>
      <c r="M62" s="97"/>
      <c r="N62" s="393" t="e">
        <f t="shared" si="8"/>
        <v>#DIV/0!</v>
      </c>
      <c r="O62" s="62" t="e">
        <f t="shared" si="9"/>
        <v>#DIV/0!</v>
      </c>
    </row>
    <row r="63" spans="1:15" ht="15">
      <c r="A63" s="91" t="s">
        <v>77</v>
      </c>
      <c r="B63" s="64">
        <v>0</v>
      </c>
      <c r="C63" s="64">
        <v>0</v>
      </c>
      <c r="D63" s="66">
        <v>0</v>
      </c>
      <c r="E63" s="207"/>
      <c r="F63" s="393" t="e">
        <f t="shared" si="6"/>
        <v>#DIV/0!</v>
      </c>
      <c r="G63" s="255">
        <v>0</v>
      </c>
      <c r="H63" s="95"/>
      <c r="I63" s="97"/>
      <c r="J63" s="393" t="e">
        <f t="shared" si="7"/>
        <v>#DIV/0!</v>
      </c>
      <c r="K63" s="255">
        <v>0</v>
      </c>
      <c r="L63" s="95"/>
      <c r="M63" s="97"/>
      <c r="N63" s="393" t="e">
        <f t="shared" si="8"/>
        <v>#DIV/0!</v>
      </c>
      <c r="O63" s="62" t="e">
        <f t="shared" si="9"/>
        <v>#DIV/0!</v>
      </c>
    </row>
    <row r="64" spans="1:15" ht="15">
      <c r="A64" s="91" t="s">
        <v>78</v>
      </c>
      <c r="B64" s="64">
        <v>0</v>
      </c>
      <c r="C64" s="64">
        <v>0</v>
      </c>
      <c r="D64" s="66">
        <v>0</v>
      </c>
      <c r="E64" s="207"/>
      <c r="F64" s="393" t="e">
        <f t="shared" si="6"/>
        <v>#DIV/0!</v>
      </c>
      <c r="G64" s="255">
        <v>0</v>
      </c>
      <c r="H64" s="95"/>
      <c r="I64" s="97"/>
      <c r="J64" s="393" t="e">
        <f t="shared" si="7"/>
        <v>#DIV/0!</v>
      </c>
      <c r="K64" s="255">
        <v>0</v>
      </c>
      <c r="L64" s="95">
        <v>534644</v>
      </c>
      <c r="M64" s="97"/>
      <c r="N64" s="393" t="e">
        <f t="shared" si="8"/>
        <v>#DIV/0!</v>
      </c>
      <c r="O64" s="62" t="e">
        <f t="shared" si="9"/>
        <v>#DIV/0!</v>
      </c>
    </row>
    <row r="65" spans="1:15" ht="15">
      <c r="A65" s="91" t="s">
        <v>79</v>
      </c>
      <c r="B65" s="64">
        <v>350000</v>
      </c>
      <c r="C65" s="64">
        <v>160000</v>
      </c>
      <c r="D65" s="66">
        <v>81839.74</v>
      </c>
      <c r="E65" s="207">
        <v>5625</v>
      </c>
      <c r="F65" s="393">
        <f t="shared" si="6"/>
        <v>54.7</v>
      </c>
      <c r="G65" s="255">
        <v>220000</v>
      </c>
      <c r="H65" s="95">
        <v>181904.74</v>
      </c>
      <c r="I65" s="97">
        <v>5685</v>
      </c>
      <c r="J65" s="393">
        <f t="shared" si="7"/>
        <v>85.3</v>
      </c>
      <c r="K65" s="255">
        <v>220000</v>
      </c>
      <c r="L65" s="95">
        <v>253067.99</v>
      </c>
      <c r="M65" s="97">
        <v>24910.46</v>
      </c>
      <c r="N65" s="393">
        <f t="shared" si="8"/>
        <v>126.4</v>
      </c>
      <c r="O65" s="62">
        <f t="shared" si="9"/>
        <v>79.4</v>
      </c>
    </row>
    <row r="66" spans="1:15" ht="15">
      <c r="A66" s="91" t="s">
        <v>80</v>
      </c>
      <c r="B66" s="64">
        <v>200</v>
      </c>
      <c r="C66" s="64">
        <v>200</v>
      </c>
      <c r="D66" s="66">
        <v>144.89</v>
      </c>
      <c r="E66" s="207">
        <v>2.89</v>
      </c>
      <c r="F66" s="393">
        <f t="shared" si="6"/>
        <v>73.9</v>
      </c>
      <c r="G66" s="255">
        <v>280</v>
      </c>
      <c r="H66" s="95">
        <v>222.35</v>
      </c>
      <c r="I66" s="97">
        <v>3.38</v>
      </c>
      <c r="J66" s="393">
        <f t="shared" si="7"/>
        <v>80.6</v>
      </c>
      <c r="K66" s="255">
        <v>280</v>
      </c>
      <c r="L66" s="95">
        <v>288.38</v>
      </c>
      <c r="M66" s="97">
        <v>3.38</v>
      </c>
      <c r="N66" s="393">
        <f t="shared" si="8"/>
        <v>104.2</v>
      </c>
      <c r="O66" s="62">
        <f t="shared" si="9"/>
        <v>145.9</v>
      </c>
    </row>
    <row r="67" spans="1:15" ht="15">
      <c r="A67" s="91" t="s">
        <v>81</v>
      </c>
      <c r="B67" s="64"/>
      <c r="C67" s="64"/>
      <c r="D67" s="66"/>
      <c r="E67" s="207"/>
      <c r="F67" s="393" t="e">
        <f t="shared" si="6"/>
        <v>#DIV/0!</v>
      </c>
      <c r="G67" s="255"/>
      <c r="H67" s="95"/>
      <c r="I67" s="97"/>
      <c r="J67" s="393" t="e">
        <f t="shared" si="7"/>
        <v>#DIV/0!</v>
      </c>
      <c r="K67" s="255"/>
      <c r="L67" s="95"/>
      <c r="M67" s="97"/>
      <c r="N67" s="393" t="e">
        <f t="shared" si="8"/>
        <v>#DIV/0!</v>
      </c>
      <c r="O67" s="62" t="e">
        <f t="shared" si="9"/>
        <v>#DIV/0!</v>
      </c>
    </row>
    <row r="68" spans="1:15" ht="15">
      <c r="A68" s="91" t="s">
        <v>82</v>
      </c>
      <c r="B68" s="64"/>
      <c r="C68" s="64"/>
      <c r="D68" s="66"/>
      <c r="E68" s="207"/>
      <c r="F68" s="393" t="e">
        <f t="shared" si="6"/>
        <v>#DIV/0!</v>
      </c>
      <c r="G68" s="255"/>
      <c r="H68" s="95"/>
      <c r="I68" s="97"/>
      <c r="J68" s="393" t="e">
        <f t="shared" si="7"/>
        <v>#DIV/0!</v>
      </c>
      <c r="K68" s="255"/>
      <c r="L68" s="95"/>
      <c r="M68" s="97"/>
      <c r="N68" s="393" t="e">
        <f t="shared" si="8"/>
        <v>#DIV/0!</v>
      </c>
      <c r="O68" s="62" t="e">
        <f t="shared" si="9"/>
        <v>#DIV/0!</v>
      </c>
    </row>
    <row r="69" spans="1:15" ht="15">
      <c r="A69" s="91" t="s">
        <v>83</v>
      </c>
      <c r="B69" s="64">
        <v>0</v>
      </c>
      <c r="C69" s="64">
        <v>0</v>
      </c>
      <c r="D69" s="66">
        <v>0</v>
      </c>
      <c r="E69" s="207"/>
      <c r="F69" s="393" t="e">
        <f t="shared" si="6"/>
        <v>#DIV/0!</v>
      </c>
      <c r="G69" s="255">
        <v>0</v>
      </c>
      <c r="H69" s="95"/>
      <c r="I69" s="97"/>
      <c r="J69" s="393" t="e">
        <f t="shared" si="7"/>
        <v>#DIV/0!</v>
      </c>
      <c r="K69" s="255">
        <v>0</v>
      </c>
      <c r="L69" s="95"/>
      <c r="M69" s="97"/>
      <c r="N69" s="393" t="e">
        <f t="shared" si="8"/>
        <v>#DIV/0!</v>
      </c>
      <c r="O69" s="62" t="e">
        <f t="shared" si="9"/>
        <v>#DIV/0!</v>
      </c>
    </row>
    <row r="70" spans="1:15" ht="15">
      <c r="A70" s="99" t="s">
        <v>84</v>
      </c>
      <c r="B70" s="100">
        <f>SUM(B49:B69)</f>
        <v>1960200</v>
      </c>
      <c r="C70" s="100">
        <f>SUM(C49:C69)</f>
        <v>1540200</v>
      </c>
      <c r="D70" s="260">
        <f>SUM(D49:D69)</f>
        <v>499391.63</v>
      </c>
      <c r="E70" s="261">
        <f>SUM(E49:E69)</f>
        <v>292404.12</v>
      </c>
      <c r="F70" s="393">
        <f t="shared" si="6"/>
        <v>51.4</v>
      </c>
      <c r="G70" s="535">
        <f>SUM(G49:G69)</f>
        <v>1610280</v>
      </c>
      <c r="H70" s="104">
        <f>SUM(H49:H69)</f>
        <v>743830.09</v>
      </c>
      <c r="I70" s="106">
        <f>SUM(I49:I69)</f>
        <v>426328.11</v>
      </c>
      <c r="J70" s="393">
        <f t="shared" si="7"/>
        <v>72.7</v>
      </c>
      <c r="K70" s="535">
        <f>SUM(K49:K69)</f>
        <v>1610280</v>
      </c>
      <c r="L70" s="104">
        <f>SUM(L49:L69)</f>
        <v>1569104.3699999999</v>
      </c>
      <c r="M70" s="106">
        <f>SUM(M49:M69)</f>
        <v>575795.57</v>
      </c>
      <c r="N70" s="393">
        <f t="shared" si="8"/>
        <v>133.2</v>
      </c>
      <c r="O70" s="62">
        <f t="shared" si="9"/>
        <v>109.4</v>
      </c>
    </row>
    <row r="71" spans="1:15" ht="15">
      <c r="A71" s="91" t="s">
        <v>116</v>
      </c>
      <c r="B71" s="67">
        <v>0</v>
      </c>
      <c r="C71" s="67">
        <v>0</v>
      </c>
      <c r="D71" s="69">
        <v>0</v>
      </c>
      <c r="E71" s="256"/>
      <c r="F71" s="393" t="e">
        <f t="shared" si="6"/>
        <v>#DIV/0!</v>
      </c>
      <c r="G71" s="534">
        <v>0</v>
      </c>
      <c r="H71" s="109"/>
      <c r="I71" s="111"/>
      <c r="J71" s="393" t="e">
        <f t="shared" si="7"/>
        <v>#DIV/0!</v>
      </c>
      <c r="K71" s="534">
        <v>0</v>
      </c>
      <c r="L71" s="109"/>
      <c r="M71" s="111"/>
      <c r="N71" s="393" t="e">
        <f t="shared" si="8"/>
        <v>#DIV/0!</v>
      </c>
      <c r="O71" s="62" t="e">
        <f t="shared" si="9"/>
        <v>#DIV/0!</v>
      </c>
    </row>
    <row r="72" spans="1:15" ht="15">
      <c r="A72" s="91" t="s">
        <v>117</v>
      </c>
      <c r="B72" s="67">
        <v>12070000</v>
      </c>
      <c r="C72" s="67">
        <v>12070000</v>
      </c>
      <c r="D72" s="69">
        <v>6643000</v>
      </c>
      <c r="E72" s="258"/>
      <c r="F72" s="393">
        <f t="shared" si="6"/>
        <v>55</v>
      </c>
      <c r="G72" s="534">
        <v>12070000</v>
      </c>
      <c r="H72" s="109">
        <v>9124344</v>
      </c>
      <c r="I72" s="111"/>
      <c r="J72" s="393">
        <f t="shared" si="7"/>
        <v>75.6</v>
      </c>
      <c r="K72" s="534">
        <v>12070000</v>
      </c>
      <c r="L72" s="109">
        <v>12141845</v>
      </c>
      <c r="M72" s="111"/>
      <c r="N72" s="393">
        <f t="shared" si="8"/>
        <v>100.6</v>
      </c>
      <c r="O72" s="62">
        <f t="shared" si="9"/>
        <v>100.6</v>
      </c>
    </row>
    <row r="73" spans="1:15" ht="15">
      <c r="A73" s="99" t="s">
        <v>87</v>
      </c>
      <c r="B73" s="100"/>
      <c r="C73" s="100"/>
      <c r="D73" s="260"/>
      <c r="E73" s="261"/>
      <c r="F73" s="393" t="e">
        <f t="shared" si="6"/>
        <v>#DIV/0!</v>
      </c>
      <c r="G73" s="535"/>
      <c r="H73" s="104"/>
      <c r="I73" s="106"/>
      <c r="J73" s="393" t="e">
        <f t="shared" si="7"/>
        <v>#DIV/0!</v>
      </c>
      <c r="K73" s="535"/>
      <c r="L73" s="104"/>
      <c r="M73" s="106"/>
      <c r="N73" s="393" t="e">
        <f t="shared" si="8"/>
        <v>#DIV/0!</v>
      </c>
      <c r="O73" s="62" t="e">
        <f t="shared" si="9"/>
        <v>#DIV/0!</v>
      </c>
    </row>
    <row r="74" spans="1:15" ht="15">
      <c r="A74" s="91" t="s">
        <v>102</v>
      </c>
      <c r="B74" s="64">
        <v>1100000</v>
      </c>
      <c r="C74" s="64">
        <v>1100000</v>
      </c>
      <c r="D74" s="66">
        <v>154000</v>
      </c>
      <c r="E74" s="262"/>
      <c r="F74" s="393">
        <f t="shared" si="6"/>
        <v>14</v>
      </c>
      <c r="G74" s="255">
        <v>913210</v>
      </c>
      <c r="H74" s="95">
        <v>913210</v>
      </c>
      <c r="I74" s="97"/>
      <c r="J74" s="393">
        <f t="shared" si="7"/>
        <v>100</v>
      </c>
      <c r="K74" s="255">
        <v>913210</v>
      </c>
      <c r="L74" s="95">
        <v>913210</v>
      </c>
      <c r="M74" s="97"/>
      <c r="N74" s="393">
        <f t="shared" si="8"/>
        <v>100</v>
      </c>
      <c r="O74" s="62">
        <f t="shared" si="9"/>
        <v>83</v>
      </c>
    </row>
    <row r="75" spans="1:15" ht="15">
      <c r="A75" s="91" t="s">
        <v>118</v>
      </c>
      <c r="B75" s="64"/>
      <c r="C75" s="64"/>
      <c r="D75" s="66"/>
      <c r="E75" s="262"/>
      <c r="F75" s="393" t="e">
        <f t="shared" si="6"/>
        <v>#DIV/0!</v>
      </c>
      <c r="G75" s="255">
        <v>69600</v>
      </c>
      <c r="H75" s="95">
        <v>69600</v>
      </c>
      <c r="I75" s="97"/>
      <c r="J75" s="393">
        <f t="shared" si="7"/>
        <v>100</v>
      </c>
      <c r="K75" s="255">
        <v>69600</v>
      </c>
      <c r="L75" s="95">
        <v>69600</v>
      </c>
      <c r="M75" s="97"/>
      <c r="N75" s="393">
        <f t="shared" si="8"/>
        <v>100</v>
      </c>
      <c r="O75" s="62" t="e">
        <f t="shared" si="9"/>
        <v>#DIV/0!</v>
      </c>
    </row>
    <row r="76" spans="1:15" ht="15">
      <c r="A76" s="91" t="s">
        <v>119</v>
      </c>
      <c r="B76" s="64">
        <v>0</v>
      </c>
      <c r="C76" s="64">
        <v>0</v>
      </c>
      <c r="D76" s="66">
        <v>0</v>
      </c>
      <c r="E76" s="262"/>
      <c r="F76" s="393" t="e">
        <f t="shared" si="6"/>
        <v>#DIV/0!</v>
      </c>
      <c r="G76" s="255">
        <v>0</v>
      </c>
      <c r="H76" s="95"/>
      <c r="I76" s="97"/>
      <c r="J76" s="393" t="e">
        <f t="shared" si="7"/>
        <v>#DIV/0!</v>
      </c>
      <c r="K76" s="255">
        <v>0</v>
      </c>
      <c r="L76" s="95"/>
      <c r="M76" s="97"/>
      <c r="N76" s="393" t="e">
        <f t="shared" si="8"/>
        <v>#DIV/0!</v>
      </c>
      <c r="O76" s="62" t="e">
        <f t="shared" si="9"/>
        <v>#DIV/0!</v>
      </c>
    </row>
    <row r="77" spans="1:15" ht="15">
      <c r="A77" s="99" t="s">
        <v>91</v>
      </c>
      <c r="B77" s="64"/>
      <c r="C77" s="64"/>
      <c r="D77" s="66"/>
      <c r="E77" s="262"/>
      <c r="F77" s="393" t="e">
        <f t="shared" si="6"/>
        <v>#DIV/0!</v>
      </c>
      <c r="G77" s="255"/>
      <c r="H77" s="95"/>
      <c r="I77" s="97"/>
      <c r="J77" s="393" t="e">
        <f t="shared" si="7"/>
        <v>#DIV/0!</v>
      </c>
      <c r="K77" s="255"/>
      <c r="L77" s="95"/>
      <c r="M77" s="97"/>
      <c r="N77" s="393" t="e">
        <f t="shared" si="8"/>
        <v>#DIV/0!</v>
      </c>
      <c r="O77" s="62" t="e">
        <f t="shared" si="9"/>
        <v>#DIV/0!</v>
      </c>
    </row>
    <row r="78" spans="1:15" ht="15">
      <c r="A78" s="99" t="s">
        <v>92</v>
      </c>
      <c r="B78" s="100">
        <f>SUM(B71:B77)</f>
        <v>13170000</v>
      </c>
      <c r="C78" s="100">
        <f>SUM(C71:C77)</f>
        <v>13170000</v>
      </c>
      <c r="D78" s="260">
        <f>SUM(D71:D77)</f>
        <v>6797000</v>
      </c>
      <c r="E78" s="261">
        <f>SUM(E72:E77)</f>
        <v>0</v>
      </c>
      <c r="F78" s="393">
        <f t="shared" si="6"/>
        <v>51.6</v>
      </c>
      <c r="G78" s="531">
        <f>SUM(G71:G77)</f>
        <v>13052810</v>
      </c>
      <c r="H78" s="532">
        <f>SUM(H71:H77)</f>
        <v>10107154</v>
      </c>
      <c r="I78" s="533">
        <f>SUM(I72:I77)</f>
        <v>0</v>
      </c>
      <c r="J78" s="393">
        <f t="shared" si="7"/>
        <v>77.4</v>
      </c>
      <c r="K78" s="531">
        <f>SUM(K71:K77)</f>
        <v>13052810</v>
      </c>
      <c r="L78" s="532">
        <f>SUM(L71:L77)</f>
        <v>13124655</v>
      </c>
      <c r="M78" s="533">
        <f>SUM(M72:M77)</f>
        <v>0</v>
      </c>
      <c r="N78" s="393">
        <f t="shared" si="8"/>
        <v>100.6</v>
      </c>
      <c r="O78" s="62">
        <f t="shared" si="9"/>
        <v>99.7</v>
      </c>
    </row>
    <row r="79" spans="1:15" ht="15.75" thickBot="1">
      <c r="A79" s="114" t="s">
        <v>93</v>
      </c>
      <c r="B79" s="404">
        <f>B70+B78</f>
        <v>15130200</v>
      </c>
      <c r="C79" s="405">
        <f>C70+C78</f>
        <v>14710200</v>
      </c>
      <c r="D79" s="406">
        <f>D70+D78</f>
        <v>7296391.63</v>
      </c>
      <c r="E79" s="407">
        <f>E70+E78</f>
        <v>292404.12</v>
      </c>
      <c r="F79" s="393">
        <f t="shared" si="6"/>
        <v>51.6</v>
      </c>
      <c r="G79" s="536">
        <f>G70+G78</f>
        <v>14663090</v>
      </c>
      <c r="H79" s="537">
        <f>H70+H78</f>
        <v>10850984.09</v>
      </c>
      <c r="I79" s="538">
        <f>I70+I78</f>
        <v>426328.11</v>
      </c>
      <c r="J79" s="393">
        <f t="shared" si="7"/>
        <v>76.9</v>
      </c>
      <c r="K79" s="536">
        <f>K70+K78</f>
        <v>14663090</v>
      </c>
      <c r="L79" s="537">
        <f>L70+L78</f>
        <v>14693759.37</v>
      </c>
      <c r="M79" s="545">
        <f>M70+M78</f>
        <v>575795.57</v>
      </c>
      <c r="N79" s="393">
        <f>ROUND((L79+M79)/(K79/100),1)</f>
        <v>104.1</v>
      </c>
      <c r="O79" s="62">
        <f t="shared" si="9"/>
        <v>100.9</v>
      </c>
    </row>
    <row r="80" spans="1:15" ht="15.75" thickBot="1">
      <c r="A80" s="122" t="s">
        <v>94</v>
      </c>
      <c r="B80" s="408">
        <f>B79-B32</f>
        <v>0</v>
      </c>
      <c r="C80" s="408">
        <f>C79-C32</f>
        <v>0</v>
      </c>
      <c r="D80" s="408">
        <f>D79-D32</f>
        <v>-93980.66000000108</v>
      </c>
      <c r="E80" s="408">
        <f>E79-E32</f>
        <v>66034.20000000001</v>
      </c>
      <c r="F80" s="393" t="e">
        <f t="shared" si="6"/>
        <v>#DIV/0!</v>
      </c>
      <c r="G80" s="408">
        <f>G79-G32</f>
        <v>0</v>
      </c>
      <c r="H80" s="408">
        <f>H79-H32</f>
        <v>-210030.8900000006</v>
      </c>
      <c r="I80" s="408">
        <f>I79-I32</f>
        <v>117724.18</v>
      </c>
      <c r="J80" s="393" t="e">
        <f t="shared" si="7"/>
        <v>#DIV/0!</v>
      </c>
      <c r="K80" s="539">
        <f>K79-K32</f>
        <v>0</v>
      </c>
      <c r="L80" s="539">
        <f>L79-L32</f>
        <v>-164246.20999999903</v>
      </c>
      <c r="M80" s="539">
        <f>M79-M32</f>
        <v>158734.00999999995</v>
      </c>
      <c r="N80" s="393" t="e">
        <f>ROUND((L80+M80)/(K80/100),1)</f>
        <v>#DIV/0!</v>
      </c>
      <c r="O80" s="62" t="e">
        <f t="shared" si="9"/>
        <v>#DIV/0!</v>
      </c>
    </row>
    <row r="81" spans="1:15" ht="15.75" thickBot="1">
      <c r="A81" s="294" t="s">
        <v>106</v>
      </c>
      <c r="B81" s="382"/>
      <c r="C81" s="383"/>
      <c r="D81" s="384">
        <f>D80+E80</f>
        <v>-27946.46000000107</v>
      </c>
      <c r="E81" s="383"/>
      <c r="F81" s="290"/>
      <c r="G81" s="461"/>
      <c r="H81" s="462">
        <f>H80+I80</f>
        <v>-92306.7100000006</v>
      </c>
      <c r="I81" s="461"/>
      <c r="J81" s="290"/>
      <c r="K81" s="461"/>
      <c r="L81" s="462">
        <f>L80+M80</f>
        <v>-5512.19999999908</v>
      </c>
      <c r="M81" s="461"/>
      <c r="N81" s="290"/>
      <c r="O81" s="292"/>
    </row>
    <row r="82" spans="2:12" ht="15">
      <c r="B82" s="26"/>
      <c r="D82" s="263"/>
      <c r="H82" s="263"/>
      <c r="L82" s="263"/>
    </row>
    <row r="83" spans="2:12" ht="15">
      <c r="B83" s="26"/>
      <c r="D83" s="263"/>
      <c r="H83" s="263"/>
      <c r="L83" s="263"/>
    </row>
    <row r="84" spans="2:12" ht="15">
      <c r="B84" s="26"/>
      <c r="D84" s="263"/>
      <c r="H84" s="263"/>
      <c r="L84" s="263"/>
    </row>
    <row r="85" spans="2:12" ht="15">
      <c r="B85" s="26"/>
      <c r="D85" s="263"/>
      <c r="H85" s="263"/>
      <c r="L85" s="263"/>
    </row>
    <row r="86" spans="2:12" ht="15">
      <c r="B86" s="26"/>
      <c r="D86" s="263"/>
      <c r="H86" s="263"/>
      <c r="L86" s="263"/>
    </row>
    <row r="87" spans="2:12" ht="15">
      <c r="B87" s="26"/>
      <c r="D87" s="263"/>
      <c r="H87" s="263"/>
      <c r="L87" s="263"/>
    </row>
    <row r="88" spans="2:12" ht="15">
      <c r="B88" s="26"/>
      <c r="D88" s="263"/>
      <c r="H88" s="263"/>
      <c r="L88" s="263"/>
    </row>
    <row r="89" spans="2:12" ht="15">
      <c r="B89" s="26"/>
      <c r="D89" s="263"/>
      <c r="H89" s="263"/>
      <c r="L89" s="263"/>
    </row>
    <row r="90" ht="15">
      <c r="B90" s="26"/>
    </row>
    <row r="91" ht="15">
      <c r="A91" s="123" t="s">
        <v>95</v>
      </c>
    </row>
    <row r="92" ht="15.75" thickBot="1"/>
    <row r="93" spans="1:5" ht="15">
      <c r="A93" s="49"/>
      <c r="B93" s="124" t="s">
        <v>10</v>
      </c>
      <c r="C93" s="6" t="s">
        <v>14</v>
      </c>
      <c r="D93" s="8" t="s">
        <v>15</v>
      </c>
      <c r="E93" s="397"/>
    </row>
    <row r="94" spans="1:4" ht="15">
      <c r="A94" s="53" t="s">
        <v>96</v>
      </c>
      <c r="B94" s="276">
        <v>386490</v>
      </c>
      <c r="C94" s="200">
        <v>29041</v>
      </c>
      <c r="D94" s="201">
        <v>3663</v>
      </c>
    </row>
    <row r="95" spans="1:5" ht="15">
      <c r="A95" s="126" t="s">
        <v>97</v>
      </c>
      <c r="B95" s="276">
        <v>0</v>
      </c>
      <c r="C95" s="200">
        <v>2592</v>
      </c>
      <c r="D95" s="201">
        <v>600</v>
      </c>
      <c r="E95" s="24"/>
    </row>
    <row r="96" spans="1:4" ht="15">
      <c r="A96" s="126" t="s">
        <v>98</v>
      </c>
      <c r="B96" s="276">
        <v>1270544.41</v>
      </c>
      <c r="C96" s="200">
        <v>126928.69</v>
      </c>
      <c r="D96" s="201">
        <v>46606.89</v>
      </c>
    </row>
    <row r="97" spans="1:14" ht="16.5" thickBot="1">
      <c r="A97" s="58" t="s">
        <v>99</v>
      </c>
      <c r="B97" s="277">
        <v>4677</v>
      </c>
      <c r="C97" s="203">
        <v>63740</v>
      </c>
      <c r="D97" s="204">
        <v>65025</v>
      </c>
      <c r="E97" s="24"/>
      <c r="N97" s="205"/>
    </row>
    <row r="101" spans="1:2" ht="15.75" customHeight="1" thickBot="1">
      <c r="A101" s="25" t="s">
        <v>44</v>
      </c>
      <c r="B101" s="26"/>
    </row>
    <row r="102" spans="1:14" ht="15.75" customHeight="1" thickBot="1">
      <c r="A102" s="27" t="s">
        <v>45</v>
      </c>
      <c r="B102" s="28" t="s">
        <v>46</v>
      </c>
      <c r="C102" s="29"/>
      <c r="D102" s="30" t="s">
        <v>47</v>
      </c>
      <c r="E102" s="31"/>
      <c r="F102" s="32" t="s">
        <v>48</v>
      </c>
      <c r="G102" s="29"/>
      <c r="H102" s="30" t="s">
        <v>49</v>
      </c>
      <c r="I102" s="31"/>
      <c r="J102" s="32" t="s">
        <v>48</v>
      </c>
      <c r="K102" s="235"/>
      <c r="L102" s="236" t="s">
        <v>50</v>
      </c>
      <c r="M102" s="237"/>
      <c r="N102" s="238" t="s">
        <v>48</v>
      </c>
    </row>
    <row r="103" spans="1:14" ht="15.75" customHeight="1">
      <c r="A103" s="33"/>
      <c r="B103" s="184"/>
      <c r="C103" s="239"/>
      <c r="D103" s="240"/>
      <c r="E103" s="241"/>
      <c r="F103" s="242"/>
      <c r="G103" s="239"/>
      <c r="H103" s="240"/>
      <c r="I103" s="241"/>
      <c r="J103" s="240"/>
      <c r="K103" s="243"/>
      <c r="L103" s="244"/>
      <c r="M103" s="245"/>
      <c r="N103" s="200"/>
    </row>
    <row r="104" spans="1:14" ht="15.75" customHeight="1">
      <c r="A104" s="33" t="s">
        <v>51</v>
      </c>
      <c r="B104" s="188">
        <v>8287005</v>
      </c>
      <c r="C104" s="189"/>
      <c r="D104" s="190">
        <v>4002543</v>
      </c>
      <c r="E104" s="187"/>
      <c r="F104" s="41">
        <f>ROUND((D104)/(B104/100),1)</f>
        <v>48.3</v>
      </c>
      <c r="G104" s="189"/>
      <c r="H104" s="190">
        <v>6088870</v>
      </c>
      <c r="I104" s="187"/>
      <c r="J104" s="246">
        <f>ROUND((H104)/(B104/100),1)</f>
        <v>73.5</v>
      </c>
      <c r="K104" s="189"/>
      <c r="L104" s="186">
        <v>7994169</v>
      </c>
      <c r="M104" s="187"/>
      <c r="N104" s="41">
        <f>ROUND((L104)/(B104/100),1)</f>
        <v>96.5</v>
      </c>
    </row>
    <row r="105" spans="1:14" ht="15.75" customHeight="1">
      <c r="A105" s="33" t="s">
        <v>52</v>
      </c>
      <c r="B105" s="188">
        <v>200000</v>
      </c>
      <c r="C105" s="189"/>
      <c r="D105" s="190">
        <v>44000</v>
      </c>
      <c r="E105" s="187"/>
      <c r="F105" s="41">
        <f>ROUND((D105)/(B105/100),1)</f>
        <v>22</v>
      </c>
      <c r="G105" s="189"/>
      <c r="H105" s="190">
        <v>66033</v>
      </c>
      <c r="I105" s="187"/>
      <c r="J105" s="246">
        <f>ROUND((H105)/(B105/100),1)</f>
        <v>33</v>
      </c>
      <c r="K105" s="189"/>
      <c r="L105" s="190">
        <v>110913</v>
      </c>
      <c r="M105" s="187"/>
      <c r="N105" s="41">
        <f>ROUND((L105)/(B105/100),1)</f>
        <v>55.5</v>
      </c>
    </row>
    <row r="106" spans="1:14" ht="15.75" customHeight="1">
      <c r="A106" s="33" t="s">
        <v>53</v>
      </c>
      <c r="B106" s="33">
        <v>32.29</v>
      </c>
      <c r="C106" s="185"/>
      <c r="D106" s="190">
        <v>31.29</v>
      </c>
      <c r="E106" s="187"/>
      <c r="F106" s="41">
        <f>ROUND((D106)/(B106/100),1)</f>
        <v>96.9</v>
      </c>
      <c r="G106" s="185"/>
      <c r="H106" s="190">
        <v>31.72</v>
      </c>
      <c r="I106" s="187"/>
      <c r="J106" s="246">
        <f>ROUND((H106)/(B106/100),1)</f>
        <v>98.2</v>
      </c>
      <c r="K106" s="185"/>
      <c r="L106" s="190">
        <v>31</v>
      </c>
      <c r="M106" s="187"/>
      <c r="N106" s="41">
        <f>ROUND((L106)/(B106/100),1)</f>
        <v>96</v>
      </c>
    </row>
    <row r="107" spans="1:14" ht="15.75" customHeight="1" thickBot="1">
      <c r="A107" s="42" t="s">
        <v>54</v>
      </c>
      <c r="B107" s="192">
        <f>(B104/B106)/12</f>
        <v>21386.923196035925</v>
      </c>
      <c r="C107" s="247"/>
      <c r="D107" s="194">
        <f>(D104/D106)/6</f>
        <v>21319.606903163953</v>
      </c>
      <c r="E107" s="248"/>
      <c r="F107" s="47">
        <f>ROUND((D107)/(B107/100),1)</f>
        <v>99.7</v>
      </c>
      <c r="G107" s="247"/>
      <c r="H107" s="194">
        <f>(H104/H106)/9</f>
        <v>21328.534398206528</v>
      </c>
      <c r="I107" s="248"/>
      <c r="J107" s="249">
        <f>ROUND((H107)/(B107/100),1)</f>
        <v>99.7</v>
      </c>
      <c r="K107" s="247"/>
      <c r="L107" s="194">
        <f>L104/L106/12</f>
        <v>21489.701612903224</v>
      </c>
      <c r="M107" s="248"/>
      <c r="N107" s="47">
        <f>ROUND((L107)/(B107/100),1)</f>
        <v>100.5</v>
      </c>
    </row>
    <row r="109" ht="15">
      <c r="A109" t="s">
        <v>107</v>
      </c>
    </row>
    <row r="111" ht="15">
      <c r="A111" t="s">
        <v>135</v>
      </c>
    </row>
    <row r="112" ht="15">
      <c r="A112" t="s">
        <v>136</v>
      </c>
    </row>
    <row r="113" ht="15">
      <c r="A113" t="s">
        <v>137</v>
      </c>
    </row>
    <row r="114" ht="15">
      <c r="A114" t="s">
        <v>138</v>
      </c>
    </row>
    <row r="115" ht="15">
      <c r="A115" t="s">
        <v>134</v>
      </c>
    </row>
    <row r="116" ht="15">
      <c r="A116" t="s">
        <v>139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zoomScalePageLayoutView="0" workbookViewId="0" topLeftCell="A94">
      <selection activeCell="A117" sqref="A117"/>
    </sheetView>
  </sheetViews>
  <sheetFormatPr defaultColWidth="9.140625" defaultRowHeight="15"/>
  <cols>
    <col min="1" max="1" width="22.421875" style="0" customWidth="1"/>
    <col min="2" max="2" width="12.7109375" style="0" customWidth="1"/>
    <col min="3" max="3" width="13.28125" style="0" customWidth="1"/>
    <col min="4" max="5" width="12.7109375" style="0" customWidth="1"/>
    <col min="6" max="6" width="6.421875" style="0" customWidth="1"/>
    <col min="7" max="7" width="13.28125" style="0" customWidth="1"/>
    <col min="8" max="9" width="12.7109375" style="0" customWidth="1"/>
    <col min="10" max="10" width="6.421875" style="0" customWidth="1"/>
    <col min="11" max="11" width="13.140625" style="0" customWidth="1"/>
    <col min="12" max="13" width="12.7109375" style="0" customWidth="1"/>
    <col min="14" max="14" width="6.421875" style="0" customWidth="1"/>
    <col min="15" max="15" width="8.57421875" style="0" customWidth="1"/>
    <col min="16" max="16" width="10.57421875" style="0" bestFit="1" customWidth="1"/>
    <col min="17" max="17" width="12.7109375" style="0" customWidth="1"/>
    <col min="18" max="19" width="10.57421875" style="0" bestFit="1" customWidth="1"/>
  </cols>
  <sheetData>
    <row r="1" spans="1:8" ht="15">
      <c r="A1" s="1"/>
      <c r="H1" s="301" t="s">
        <v>112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278" t="s">
        <v>104</v>
      </c>
    </row>
    <row r="4" spans="1:15" ht="15.75" thickBot="1">
      <c r="A4" s="11"/>
      <c r="B4" s="264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279" t="s">
        <v>105</v>
      </c>
    </row>
    <row r="5" spans="1:17" ht="15.75" customHeight="1">
      <c r="A5" s="18" t="s">
        <v>16</v>
      </c>
      <c r="B5" s="411">
        <v>906600</v>
      </c>
      <c r="C5" s="412">
        <v>1104600</v>
      </c>
      <c r="D5" s="413">
        <v>994554.88</v>
      </c>
      <c r="E5" s="413">
        <v>61759.51</v>
      </c>
      <c r="F5" s="306">
        <f>ROUND((D5+E5)/(C5/100),1)</f>
        <v>95.6</v>
      </c>
      <c r="G5" s="307">
        <v>1104600</v>
      </c>
      <c r="H5" s="19">
        <v>1271447.95</v>
      </c>
      <c r="I5" s="19">
        <v>93350.23</v>
      </c>
      <c r="J5" s="306">
        <f>ROUND((H5+I5)/(G5/100),1)</f>
        <v>123.6</v>
      </c>
      <c r="K5" s="19">
        <v>1104600</v>
      </c>
      <c r="L5" s="551">
        <v>1569005.77</v>
      </c>
      <c r="M5" s="552">
        <v>93440.62</v>
      </c>
      <c r="N5" s="306">
        <f>ROUND((L5+M5)/(K5/100),1)</f>
        <v>150.5</v>
      </c>
      <c r="O5" s="62">
        <f>ROUND((L5+M5)/(B5/100),1)</f>
        <v>183.4</v>
      </c>
      <c r="Q5" s="209"/>
    </row>
    <row r="6" spans="1:17" ht="15.75" customHeight="1">
      <c r="A6" s="20" t="s">
        <v>17</v>
      </c>
      <c r="B6" s="414">
        <v>4285000</v>
      </c>
      <c r="C6" s="415">
        <v>4285000</v>
      </c>
      <c r="D6" s="416">
        <v>2136771.45</v>
      </c>
      <c r="E6" s="416">
        <v>11982.71</v>
      </c>
      <c r="F6" s="311">
        <f aca="true" t="shared" si="0" ref="F6:F32">ROUND((D6+E6)/(C6/100),1)</f>
        <v>50.1</v>
      </c>
      <c r="G6" s="312">
        <v>4285000</v>
      </c>
      <c r="H6" s="21">
        <v>3063676.21</v>
      </c>
      <c r="I6" s="21">
        <v>91553.49</v>
      </c>
      <c r="J6" s="311">
        <f aca="true" t="shared" si="1" ref="J6:J32">ROUND((H6+I6)/(G6/100),1)</f>
        <v>73.6</v>
      </c>
      <c r="K6" s="21">
        <v>4285000</v>
      </c>
      <c r="L6" s="553">
        <v>4157033.23</v>
      </c>
      <c r="M6" s="21">
        <v>89417.76</v>
      </c>
      <c r="N6" s="311">
        <f aca="true" t="shared" si="2" ref="N6:N32">ROUND((L6+M6)/(K6/100),1)</f>
        <v>99.1</v>
      </c>
      <c r="O6" s="62">
        <f aca="true" t="shared" si="3" ref="O6:O32">ROUND((L6+M6)/(B6/100),1)</f>
        <v>99.1</v>
      </c>
      <c r="Q6" s="209"/>
    </row>
    <row r="7" spans="1:17" ht="15.75" customHeight="1">
      <c r="A7" s="20" t="s">
        <v>18</v>
      </c>
      <c r="B7" s="414">
        <v>4000000</v>
      </c>
      <c r="C7" s="415">
        <v>4100000</v>
      </c>
      <c r="D7" s="416">
        <v>2274995.79</v>
      </c>
      <c r="E7" s="416">
        <v>2666.78</v>
      </c>
      <c r="F7" s="311">
        <f t="shared" si="0"/>
        <v>55.6</v>
      </c>
      <c r="G7" s="312">
        <v>4100000</v>
      </c>
      <c r="H7" s="21">
        <v>2859128.19</v>
      </c>
      <c r="I7" s="21">
        <v>70515.76</v>
      </c>
      <c r="J7" s="311">
        <f t="shared" si="1"/>
        <v>71.5</v>
      </c>
      <c r="K7" s="21">
        <v>4100000</v>
      </c>
      <c r="L7" s="553">
        <v>3921788.09</v>
      </c>
      <c r="M7" s="21">
        <v>64280.63</v>
      </c>
      <c r="N7" s="311">
        <f t="shared" si="2"/>
        <v>97.2</v>
      </c>
      <c r="O7" s="62">
        <f t="shared" si="3"/>
        <v>99.7</v>
      </c>
      <c r="Q7" s="209"/>
    </row>
    <row r="8" spans="1:17" ht="15.75" customHeight="1">
      <c r="A8" s="20" t="s">
        <v>19</v>
      </c>
      <c r="B8" s="414">
        <v>2052000</v>
      </c>
      <c r="C8" s="415">
        <v>2052000</v>
      </c>
      <c r="D8" s="416">
        <v>1188951.45</v>
      </c>
      <c r="E8" s="416">
        <v>6679.26</v>
      </c>
      <c r="F8" s="311">
        <f t="shared" si="0"/>
        <v>58.3</v>
      </c>
      <c r="G8" s="21">
        <v>2052000</v>
      </c>
      <c r="H8" s="21">
        <v>1688511.07</v>
      </c>
      <c r="I8" s="21">
        <v>62837.23</v>
      </c>
      <c r="J8" s="311">
        <f t="shared" si="1"/>
        <v>85.3</v>
      </c>
      <c r="K8" s="21">
        <v>2052000</v>
      </c>
      <c r="L8" s="553">
        <v>2068347.09</v>
      </c>
      <c r="M8" s="21">
        <v>63924.41</v>
      </c>
      <c r="N8" s="311">
        <f t="shared" si="2"/>
        <v>103.9</v>
      </c>
      <c r="O8" s="62">
        <f t="shared" si="3"/>
        <v>103.9</v>
      </c>
      <c r="Q8" s="209"/>
    </row>
    <row r="9" spans="1:19" ht="15.75" customHeight="1">
      <c r="A9" s="20" t="s">
        <v>20</v>
      </c>
      <c r="B9" s="414"/>
      <c r="C9" s="415"/>
      <c r="D9" s="416"/>
      <c r="E9" s="416"/>
      <c r="F9" s="311" t="e">
        <f t="shared" si="0"/>
        <v>#DIV/0!</v>
      </c>
      <c r="G9" s="21"/>
      <c r="H9" s="21"/>
      <c r="I9" s="21"/>
      <c r="J9" s="311" t="e">
        <f t="shared" si="1"/>
        <v>#DIV/0!</v>
      </c>
      <c r="K9" s="21"/>
      <c r="L9" s="553"/>
      <c r="M9" s="21"/>
      <c r="N9" s="311" t="e">
        <f t="shared" si="2"/>
        <v>#DIV/0!</v>
      </c>
      <c r="O9" s="62" t="e">
        <f t="shared" si="3"/>
        <v>#DIV/0!</v>
      </c>
      <c r="Q9" s="209"/>
      <c r="S9" s="265"/>
    </row>
    <row r="10" spans="1:17" ht="15.75" customHeight="1">
      <c r="A10" s="20" t="s">
        <v>21</v>
      </c>
      <c r="B10" s="414"/>
      <c r="C10" s="415"/>
      <c r="D10" s="416"/>
      <c r="E10" s="416"/>
      <c r="F10" s="311" t="e">
        <f t="shared" si="0"/>
        <v>#DIV/0!</v>
      </c>
      <c r="G10" s="21"/>
      <c r="H10" s="21"/>
      <c r="I10" s="21"/>
      <c r="J10" s="311" t="e">
        <f t="shared" si="1"/>
        <v>#DIV/0!</v>
      </c>
      <c r="K10" s="21"/>
      <c r="L10" s="553"/>
      <c r="M10" s="21"/>
      <c r="N10" s="311" t="e">
        <f t="shared" si="2"/>
        <v>#DIV/0!</v>
      </c>
      <c r="O10" s="62" t="e">
        <f t="shared" si="3"/>
        <v>#DIV/0!</v>
      </c>
      <c r="Q10" s="209"/>
    </row>
    <row r="11" spans="1:17" ht="15.75" customHeight="1">
      <c r="A11" s="20" t="s">
        <v>22</v>
      </c>
      <c r="B11" s="414">
        <v>55000</v>
      </c>
      <c r="C11" s="415">
        <v>55000</v>
      </c>
      <c r="D11" s="416"/>
      <c r="E11" s="416">
        <v>40979.32</v>
      </c>
      <c r="F11" s="311">
        <f t="shared" si="0"/>
        <v>74.5</v>
      </c>
      <c r="G11" s="21">
        <v>55000</v>
      </c>
      <c r="H11" s="21"/>
      <c r="I11" s="21">
        <v>49105.02</v>
      </c>
      <c r="J11" s="311">
        <f t="shared" si="1"/>
        <v>89.3</v>
      </c>
      <c r="K11" s="553">
        <v>55000</v>
      </c>
      <c r="L11" s="554"/>
      <c r="M11" s="416">
        <v>56433.62</v>
      </c>
      <c r="N11" s="311">
        <f t="shared" si="2"/>
        <v>102.6</v>
      </c>
      <c r="O11" s="62">
        <f t="shared" si="3"/>
        <v>102.6</v>
      </c>
      <c r="Q11" s="209"/>
    </row>
    <row r="12" spans="1:17" ht="15.75" customHeight="1">
      <c r="A12" s="20" t="s">
        <v>23</v>
      </c>
      <c r="B12" s="414">
        <v>395943</v>
      </c>
      <c r="C12" s="415">
        <v>895943</v>
      </c>
      <c r="D12" s="416">
        <v>670427.29</v>
      </c>
      <c r="E12" s="416">
        <v>9988.73</v>
      </c>
      <c r="F12" s="311">
        <f t="shared" si="0"/>
        <v>75.9</v>
      </c>
      <c r="G12" s="21">
        <v>895943</v>
      </c>
      <c r="H12" s="21">
        <v>938029.2</v>
      </c>
      <c r="I12" s="21">
        <v>40854.89</v>
      </c>
      <c r="J12" s="311">
        <f t="shared" si="1"/>
        <v>109.3</v>
      </c>
      <c r="K12" s="553">
        <v>895943</v>
      </c>
      <c r="L12" s="554">
        <v>1002418.08</v>
      </c>
      <c r="M12" s="416">
        <v>38758.01</v>
      </c>
      <c r="N12" s="311">
        <f t="shared" si="2"/>
        <v>116.2</v>
      </c>
      <c r="O12" s="62">
        <f t="shared" si="3"/>
        <v>263</v>
      </c>
      <c r="Q12" s="209"/>
    </row>
    <row r="13" spans="1:17" ht="15.75" customHeight="1">
      <c r="A13" s="20" t="s">
        <v>24</v>
      </c>
      <c r="B13" s="414">
        <v>15000</v>
      </c>
      <c r="C13" s="415">
        <v>15000</v>
      </c>
      <c r="D13" s="416">
        <v>331.72</v>
      </c>
      <c r="E13" s="416">
        <v>3.28</v>
      </c>
      <c r="F13" s="311">
        <f t="shared" si="0"/>
        <v>2.2</v>
      </c>
      <c r="G13" s="21">
        <v>15000</v>
      </c>
      <c r="H13" s="21">
        <v>12304.9</v>
      </c>
      <c r="I13" s="21">
        <v>1501</v>
      </c>
      <c r="J13" s="311">
        <f t="shared" si="1"/>
        <v>92</v>
      </c>
      <c r="K13" s="553">
        <v>15000</v>
      </c>
      <c r="L13" s="554">
        <v>12304.9</v>
      </c>
      <c r="M13" s="416">
        <v>1501</v>
      </c>
      <c r="N13" s="311">
        <f t="shared" si="2"/>
        <v>92</v>
      </c>
      <c r="O13" s="62">
        <f t="shared" si="3"/>
        <v>92</v>
      </c>
      <c r="Q13" s="209"/>
    </row>
    <row r="14" spans="1:17" ht="15.75" customHeight="1">
      <c r="A14" s="20" t="s">
        <v>25</v>
      </c>
      <c r="B14" s="414">
        <v>12000</v>
      </c>
      <c r="C14" s="415">
        <v>12000</v>
      </c>
      <c r="D14" s="416">
        <v>3703.57</v>
      </c>
      <c r="E14" s="416">
        <v>603.43</v>
      </c>
      <c r="F14" s="311">
        <f t="shared" si="0"/>
        <v>35.9</v>
      </c>
      <c r="G14" s="21">
        <v>12000</v>
      </c>
      <c r="H14" s="21">
        <v>3760.32</v>
      </c>
      <c r="I14" s="21">
        <v>610.68</v>
      </c>
      <c r="J14" s="311">
        <f t="shared" si="1"/>
        <v>36.4</v>
      </c>
      <c r="K14" s="553">
        <v>12000</v>
      </c>
      <c r="L14" s="554">
        <v>6232.93</v>
      </c>
      <c r="M14" s="416">
        <v>634.07</v>
      </c>
      <c r="N14" s="311">
        <f t="shared" si="2"/>
        <v>57.2</v>
      </c>
      <c r="O14" s="62">
        <f t="shared" si="3"/>
        <v>57.2</v>
      </c>
      <c r="Q14" s="209"/>
    </row>
    <row r="15" spans="1:17" ht="15.75" customHeight="1">
      <c r="A15" s="20" t="s">
        <v>26</v>
      </c>
      <c r="B15" s="414">
        <v>1430000</v>
      </c>
      <c r="C15" s="415">
        <v>1430000</v>
      </c>
      <c r="D15" s="416">
        <v>647524.94</v>
      </c>
      <c r="E15" s="416">
        <v>95590.12</v>
      </c>
      <c r="F15" s="311">
        <f t="shared" si="0"/>
        <v>52</v>
      </c>
      <c r="G15" s="21">
        <v>1430000</v>
      </c>
      <c r="H15" s="21">
        <v>893452.94</v>
      </c>
      <c r="I15" s="21">
        <v>122385.06</v>
      </c>
      <c r="J15" s="311">
        <f t="shared" si="1"/>
        <v>71</v>
      </c>
      <c r="K15" s="555">
        <v>1430000</v>
      </c>
      <c r="L15" s="554">
        <v>1129465.82</v>
      </c>
      <c r="M15" s="416">
        <v>120564</v>
      </c>
      <c r="N15" s="311">
        <f t="shared" si="2"/>
        <v>87.4</v>
      </c>
      <c r="O15" s="62">
        <f t="shared" si="3"/>
        <v>87.4</v>
      </c>
      <c r="Q15" s="265"/>
    </row>
    <row r="16" spans="1:19" ht="15.75" customHeight="1">
      <c r="A16" s="20" t="s">
        <v>27</v>
      </c>
      <c r="B16" s="414">
        <v>15066000</v>
      </c>
      <c r="C16" s="415">
        <v>15066000</v>
      </c>
      <c r="D16" s="416">
        <v>6225256.08</v>
      </c>
      <c r="E16" s="416">
        <v>1052194.92</v>
      </c>
      <c r="F16" s="311">
        <f t="shared" si="0"/>
        <v>48.3</v>
      </c>
      <c r="G16" s="21">
        <v>15066000</v>
      </c>
      <c r="H16" s="21">
        <v>9622583.35</v>
      </c>
      <c r="I16" s="21">
        <v>1437944.65</v>
      </c>
      <c r="J16" s="311">
        <f t="shared" si="1"/>
        <v>73.4</v>
      </c>
      <c r="K16" s="310">
        <v>15066000</v>
      </c>
      <c r="L16" s="310">
        <v>13398230.18</v>
      </c>
      <c r="M16" s="310">
        <v>1417850.82</v>
      </c>
      <c r="N16" s="311">
        <f t="shared" si="2"/>
        <v>98.3</v>
      </c>
      <c r="O16" s="62">
        <f t="shared" si="3"/>
        <v>98.3</v>
      </c>
      <c r="Q16" s="209"/>
      <c r="S16" s="265"/>
    </row>
    <row r="17" spans="1:16" ht="15.75" customHeight="1">
      <c r="A17" s="20" t="s">
        <v>28</v>
      </c>
      <c r="B17" s="414">
        <v>1311000</v>
      </c>
      <c r="C17" s="415">
        <v>1311000</v>
      </c>
      <c r="D17" s="416">
        <v>849097.44</v>
      </c>
      <c r="E17" s="416">
        <v>155271.56</v>
      </c>
      <c r="F17" s="311">
        <f t="shared" si="0"/>
        <v>76.6</v>
      </c>
      <c r="G17" s="21">
        <v>1311000</v>
      </c>
      <c r="H17" s="21">
        <v>1327024.64</v>
      </c>
      <c r="I17" s="21">
        <v>209900.36</v>
      </c>
      <c r="J17" s="311">
        <f t="shared" si="1"/>
        <v>117.2</v>
      </c>
      <c r="K17" s="310">
        <v>1311000</v>
      </c>
      <c r="L17" s="21">
        <v>824636.17</v>
      </c>
      <c r="M17" s="21">
        <v>1077212.83</v>
      </c>
      <c r="N17" s="311">
        <f t="shared" si="2"/>
        <v>145.1</v>
      </c>
      <c r="O17" s="62">
        <f t="shared" si="3"/>
        <v>145.1</v>
      </c>
      <c r="P17" s="209"/>
    </row>
    <row r="18" spans="1:15" ht="15.75" customHeight="1">
      <c r="A18" s="20" t="s">
        <v>29</v>
      </c>
      <c r="B18" s="414"/>
      <c r="C18" s="415"/>
      <c r="D18" s="416"/>
      <c r="E18" s="416"/>
      <c r="F18" s="311" t="e">
        <f t="shared" si="0"/>
        <v>#DIV/0!</v>
      </c>
      <c r="G18" s="21"/>
      <c r="H18" s="21"/>
      <c r="I18" s="21"/>
      <c r="J18" s="311" t="e">
        <f t="shared" si="1"/>
        <v>#DIV/0!</v>
      </c>
      <c r="K18" s="310"/>
      <c r="L18" s="21"/>
      <c r="M18" s="21"/>
      <c r="N18" s="311" t="e">
        <f t="shared" si="2"/>
        <v>#DIV/0!</v>
      </c>
      <c r="O18" s="62" t="e">
        <f t="shared" si="3"/>
        <v>#DIV/0!</v>
      </c>
    </row>
    <row r="19" spans="1:15" ht="15.75" customHeight="1">
      <c r="A19" s="20" t="s">
        <v>30</v>
      </c>
      <c r="B19" s="414"/>
      <c r="C19" s="415">
        <v>2000</v>
      </c>
      <c r="D19" s="416">
        <v>1879.17</v>
      </c>
      <c r="E19" s="416">
        <v>120.83</v>
      </c>
      <c r="F19" s="311">
        <f t="shared" si="0"/>
        <v>100</v>
      </c>
      <c r="G19" s="21">
        <v>2000</v>
      </c>
      <c r="H19" s="21">
        <v>1879.17</v>
      </c>
      <c r="I19" s="21">
        <v>120.83</v>
      </c>
      <c r="J19" s="311">
        <f t="shared" si="1"/>
        <v>100</v>
      </c>
      <c r="K19" s="310">
        <v>2000</v>
      </c>
      <c r="L19" s="21">
        <v>1671.35</v>
      </c>
      <c r="M19" s="21">
        <v>328.65</v>
      </c>
      <c r="N19" s="311">
        <f t="shared" si="2"/>
        <v>100</v>
      </c>
      <c r="O19" s="62" t="e">
        <f t="shared" si="3"/>
        <v>#DIV/0!</v>
      </c>
    </row>
    <row r="20" spans="1:15" ht="15.75" customHeight="1">
      <c r="A20" s="20" t="s">
        <v>31</v>
      </c>
      <c r="B20" s="414"/>
      <c r="C20" s="415"/>
      <c r="D20" s="416"/>
      <c r="E20" s="416"/>
      <c r="F20" s="311" t="e">
        <f t="shared" si="0"/>
        <v>#DIV/0!</v>
      </c>
      <c r="G20" s="21"/>
      <c r="H20" s="21"/>
      <c r="I20" s="21"/>
      <c r="J20" s="311" t="e">
        <f t="shared" si="1"/>
        <v>#DIV/0!</v>
      </c>
      <c r="K20" s="310"/>
      <c r="L20" s="21"/>
      <c r="M20" s="21"/>
      <c r="N20" s="311" t="e">
        <f t="shared" si="2"/>
        <v>#DIV/0!</v>
      </c>
      <c r="O20" s="62" t="e">
        <f t="shared" si="3"/>
        <v>#DIV/0!</v>
      </c>
    </row>
    <row r="21" spans="1:16" ht="15.75" customHeight="1">
      <c r="A21" s="20" t="s">
        <v>32</v>
      </c>
      <c r="B21" s="414"/>
      <c r="C21" s="415"/>
      <c r="D21" s="416"/>
      <c r="E21" s="416"/>
      <c r="F21" s="311" t="e">
        <f t="shared" si="0"/>
        <v>#DIV/0!</v>
      </c>
      <c r="G21" s="21"/>
      <c r="H21" s="21"/>
      <c r="I21" s="21"/>
      <c r="J21" s="311" t="e">
        <f t="shared" si="1"/>
        <v>#DIV/0!</v>
      </c>
      <c r="K21" s="310"/>
      <c r="L21" s="21"/>
      <c r="M21" s="21"/>
      <c r="N21" s="311" t="e">
        <f t="shared" si="2"/>
        <v>#DIV/0!</v>
      </c>
      <c r="O21" s="62" t="e">
        <f t="shared" si="3"/>
        <v>#DIV/0!</v>
      </c>
      <c r="P21" s="209"/>
    </row>
    <row r="22" spans="1:16" ht="15.75" customHeight="1">
      <c r="A22" s="20" t="s">
        <v>33</v>
      </c>
      <c r="B22" s="414"/>
      <c r="C22" s="415"/>
      <c r="D22" s="416"/>
      <c r="E22" s="416"/>
      <c r="F22" s="311" t="e">
        <f t="shared" si="0"/>
        <v>#DIV/0!</v>
      </c>
      <c r="G22" s="21"/>
      <c r="H22" s="21"/>
      <c r="I22" s="21"/>
      <c r="J22" s="311" t="e">
        <f t="shared" si="1"/>
        <v>#DIV/0!</v>
      </c>
      <c r="K22" s="310"/>
      <c r="L22" s="21">
        <v>1000</v>
      </c>
      <c r="M22" s="21"/>
      <c r="N22" s="311" t="e">
        <f t="shared" si="2"/>
        <v>#DIV/0!</v>
      </c>
      <c r="O22" s="62" t="e">
        <f t="shared" si="3"/>
        <v>#DIV/0!</v>
      </c>
      <c r="P22" s="209"/>
    </row>
    <row r="23" spans="1:15" ht="15.75" customHeight="1">
      <c r="A23" s="20" t="s">
        <v>34</v>
      </c>
      <c r="B23" s="414">
        <v>1262000</v>
      </c>
      <c r="C23" s="415">
        <v>1362000</v>
      </c>
      <c r="D23" s="416">
        <v>978538.4</v>
      </c>
      <c r="E23" s="416">
        <v>217720.28</v>
      </c>
      <c r="F23" s="311">
        <f t="shared" si="0"/>
        <v>87.8</v>
      </c>
      <c r="G23" s="21">
        <v>1362000</v>
      </c>
      <c r="H23" s="21">
        <v>1621756.99</v>
      </c>
      <c r="I23" s="21">
        <v>326469.56</v>
      </c>
      <c r="J23" s="311">
        <f t="shared" si="1"/>
        <v>143</v>
      </c>
      <c r="K23" s="310">
        <v>1362000</v>
      </c>
      <c r="L23" s="21">
        <v>2301728.85</v>
      </c>
      <c r="M23" s="21">
        <v>323476.1</v>
      </c>
      <c r="N23" s="311">
        <f t="shared" si="2"/>
        <v>192.7</v>
      </c>
      <c r="O23" s="62">
        <f t="shared" si="3"/>
        <v>208</v>
      </c>
    </row>
    <row r="24" spans="1:18" ht="15.75" customHeight="1">
      <c r="A24" s="20" t="s">
        <v>35</v>
      </c>
      <c r="B24" s="414">
        <v>1350557</v>
      </c>
      <c r="C24" s="415">
        <v>1350557</v>
      </c>
      <c r="D24" s="416">
        <v>671287.49</v>
      </c>
      <c r="E24" s="416">
        <v>3991.01</v>
      </c>
      <c r="F24" s="311">
        <f t="shared" si="0"/>
        <v>50</v>
      </c>
      <c r="G24" s="21">
        <v>1350557</v>
      </c>
      <c r="H24" s="21">
        <v>1008678.09</v>
      </c>
      <c r="I24" s="21">
        <v>4239.66</v>
      </c>
      <c r="J24" s="311">
        <f t="shared" si="1"/>
        <v>75</v>
      </c>
      <c r="K24" s="310">
        <v>1350557</v>
      </c>
      <c r="L24" s="21">
        <v>620557</v>
      </c>
      <c r="M24" s="21"/>
      <c r="N24" s="311">
        <f t="shared" si="2"/>
        <v>45.9</v>
      </c>
      <c r="O24" s="62">
        <f t="shared" si="3"/>
        <v>45.9</v>
      </c>
      <c r="R24" s="209"/>
    </row>
    <row r="25" spans="1:15" ht="15.75" customHeight="1">
      <c r="A25" s="20" t="s">
        <v>36</v>
      </c>
      <c r="B25" s="414"/>
      <c r="C25" s="415"/>
      <c r="D25" s="416"/>
      <c r="E25" s="416"/>
      <c r="F25" s="311" t="e">
        <f t="shared" si="0"/>
        <v>#DIV/0!</v>
      </c>
      <c r="G25" s="21"/>
      <c r="H25" s="21"/>
      <c r="I25" s="21"/>
      <c r="J25" s="311" t="e">
        <f t="shared" si="1"/>
        <v>#DIV/0!</v>
      </c>
      <c r="K25" s="310"/>
      <c r="L25" s="21"/>
      <c r="M25" s="21"/>
      <c r="N25" s="311" t="e">
        <f t="shared" si="2"/>
        <v>#DIV/0!</v>
      </c>
      <c r="O25" s="62" t="e">
        <f t="shared" si="3"/>
        <v>#DIV/0!</v>
      </c>
    </row>
    <row r="26" spans="1:15" ht="15.75" customHeight="1">
      <c r="A26" s="20" t="s">
        <v>37</v>
      </c>
      <c r="B26" s="414"/>
      <c r="C26" s="415"/>
      <c r="D26" s="416"/>
      <c r="E26" s="416"/>
      <c r="F26" s="311" t="e">
        <f t="shared" si="0"/>
        <v>#DIV/0!</v>
      </c>
      <c r="G26" s="21"/>
      <c r="H26" s="21"/>
      <c r="I26" s="21"/>
      <c r="J26" s="311" t="e">
        <f t="shared" si="1"/>
        <v>#DIV/0!</v>
      </c>
      <c r="K26" s="310"/>
      <c r="L26" s="21"/>
      <c r="M26" s="21"/>
      <c r="N26" s="311" t="e">
        <f t="shared" si="2"/>
        <v>#DIV/0!</v>
      </c>
      <c r="O26" s="62" t="e">
        <f t="shared" si="3"/>
        <v>#DIV/0!</v>
      </c>
    </row>
    <row r="27" spans="1:17" ht="15.75" customHeight="1">
      <c r="A27" s="20" t="s">
        <v>38</v>
      </c>
      <c r="B27" s="414"/>
      <c r="C27" s="415"/>
      <c r="D27" s="416"/>
      <c r="E27" s="416"/>
      <c r="F27" s="311" t="e">
        <f t="shared" si="0"/>
        <v>#DIV/0!</v>
      </c>
      <c r="G27" s="312"/>
      <c r="H27" s="21"/>
      <c r="I27" s="21"/>
      <c r="J27" s="311" t="e">
        <f t="shared" si="1"/>
        <v>#DIV/0!</v>
      </c>
      <c r="K27" s="310"/>
      <c r="L27" s="21"/>
      <c r="M27" s="21"/>
      <c r="N27" s="311" t="e">
        <f t="shared" si="2"/>
        <v>#DIV/0!</v>
      </c>
      <c r="O27" s="62" t="e">
        <f t="shared" si="3"/>
        <v>#DIV/0!</v>
      </c>
      <c r="Q27" s="173"/>
    </row>
    <row r="28" spans="1:15" ht="15.75" customHeight="1">
      <c r="A28" s="20" t="s">
        <v>39</v>
      </c>
      <c r="B28" s="414"/>
      <c r="C28" s="415"/>
      <c r="D28" s="416"/>
      <c r="E28" s="416"/>
      <c r="F28" s="311" t="e">
        <f t="shared" si="0"/>
        <v>#DIV/0!</v>
      </c>
      <c r="G28" s="312"/>
      <c r="H28" s="21"/>
      <c r="I28" s="21"/>
      <c r="J28" s="311" t="e">
        <f t="shared" si="1"/>
        <v>#DIV/0!</v>
      </c>
      <c r="K28" s="310"/>
      <c r="L28" s="21"/>
      <c r="M28" s="21"/>
      <c r="N28" s="311" t="e">
        <f t="shared" si="2"/>
        <v>#DIV/0!</v>
      </c>
      <c r="O28" s="62" t="e">
        <f t="shared" si="3"/>
        <v>#DIV/0!</v>
      </c>
    </row>
    <row r="29" spans="1:15" ht="15.75" customHeight="1">
      <c r="A29" s="20" t="s">
        <v>40</v>
      </c>
      <c r="B29" s="414"/>
      <c r="C29" s="415"/>
      <c r="D29" s="416"/>
      <c r="E29" s="416"/>
      <c r="F29" s="311" t="e">
        <f t="shared" si="0"/>
        <v>#DIV/0!</v>
      </c>
      <c r="G29" s="312"/>
      <c r="H29" s="21"/>
      <c r="I29" s="21"/>
      <c r="J29" s="311" t="e">
        <f t="shared" si="1"/>
        <v>#DIV/0!</v>
      </c>
      <c r="K29" s="310"/>
      <c r="L29" s="21"/>
      <c r="M29" s="21"/>
      <c r="N29" s="311" t="e">
        <f t="shared" si="2"/>
        <v>#DIV/0!</v>
      </c>
      <c r="O29" s="62" t="e">
        <f t="shared" si="3"/>
        <v>#DIV/0!</v>
      </c>
    </row>
    <row r="30" spans="1:15" ht="15.75" customHeight="1">
      <c r="A30" s="20" t="s">
        <v>41</v>
      </c>
      <c r="B30" s="414"/>
      <c r="C30" s="417"/>
      <c r="D30" s="418"/>
      <c r="E30" s="418"/>
      <c r="F30" s="311" t="e">
        <f t="shared" si="0"/>
        <v>#DIV/0!</v>
      </c>
      <c r="G30" s="318"/>
      <c r="H30" s="316"/>
      <c r="I30" s="316"/>
      <c r="J30" s="317" t="e">
        <f>ROUND((H30+I30)/(G30/100),1)</f>
        <v>#DIV/0!</v>
      </c>
      <c r="K30" s="315"/>
      <c r="L30" s="316"/>
      <c r="M30" s="316"/>
      <c r="N30" s="317" t="e">
        <f>ROUND((L30+M30)/(K30/100),1)</f>
        <v>#DIV/0!</v>
      </c>
      <c r="O30" s="62" t="e">
        <f t="shared" si="3"/>
        <v>#DIV/0!</v>
      </c>
    </row>
    <row r="31" spans="1:15" ht="15.75" customHeight="1" thickBot="1">
      <c r="A31" s="22" t="s">
        <v>42</v>
      </c>
      <c r="B31" s="419"/>
      <c r="C31" s="420"/>
      <c r="D31" s="418"/>
      <c r="E31" s="418"/>
      <c r="F31" s="311" t="e">
        <f t="shared" si="0"/>
        <v>#DIV/0!</v>
      </c>
      <c r="G31" s="322"/>
      <c r="H31" s="322"/>
      <c r="I31" s="322"/>
      <c r="J31" s="317" t="e">
        <f>ROUND((H31+I31)/(G31/100),1)</f>
        <v>#DIV/0!</v>
      </c>
      <c r="K31" s="321"/>
      <c r="L31" s="322"/>
      <c r="M31" s="322"/>
      <c r="N31" s="317" t="e">
        <f>ROUND((L31+M31)/(K31/100),1)</f>
        <v>#DIV/0!</v>
      </c>
      <c r="O31" s="62" t="e">
        <f t="shared" si="3"/>
        <v>#DIV/0!</v>
      </c>
    </row>
    <row r="32" spans="1:15" ht="15.75" customHeight="1" thickBot="1">
      <c r="A32" s="23" t="s">
        <v>43</v>
      </c>
      <c r="B32" s="421">
        <f>SUM(B5:B30)</f>
        <v>32141100</v>
      </c>
      <c r="C32" s="422">
        <f>SUM(C5:C30)</f>
        <v>33041100</v>
      </c>
      <c r="D32" s="423">
        <f>SUM(D5:D30)</f>
        <v>16643319.67</v>
      </c>
      <c r="E32" s="424">
        <f>SUM(E5:E30)</f>
        <v>1659551.74</v>
      </c>
      <c r="F32" s="325">
        <f t="shared" si="0"/>
        <v>55.4</v>
      </c>
      <c r="G32" s="410">
        <f>SUM(G5:G30)</f>
        <v>33041100</v>
      </c>
      <c r="H32" s="409">
        <f>SUM(H5:H30)</f>
        <v>24312233.02</v>
      </c>
      <c r="I32" s="409">
        <f>SUM(I5:I30)</f>
        <v>2511388.42</v>
      </c>
      <c r="J32" s="325">
        <f t="shared" si="1"/>
        <v>81.2</v>
      </c>
      <c r="K32" s="286">
        <f>SUM(K5:K30)</f>
        <v>33041100</v>
      </c>
      <c r="L32" s="326">
        <f>SUM(L5:L30)</f>
        <v>31014419.460000005</v>
      </c>
      <c r="M32" s="324">
        <f>SUM(M5:M30)</f>
        <v>3347822.5200000005</v>
      </c>
      <c r="N32" s="325">
        <f t="shared" si="2"/>
        <v>104</v>
      </c>
      <c r="O32" s="62">
        <f t="shared" si="3"/>
        <v>106.9</v>
      </c>
    </row>
    <row r="33" spans="1:15" ht="15.75" customHeight="1">
      <c r="A33" s="155"/>
      <c r="B33" s="280"/>
      <c r="C33" s="280"/>
      <c r="D33" s="280"/>
      <c r="E33" s="280"/>
      <c r="F33" s="281"/>
      <c r="G33" s="280"/>
      <c r="H33" s="280"/>
      <c r="I33" s="280"/>
      <c r="J33" s="281"/>
      <c r="K33" s="280"/>
      <c r="L33" s="280"/>
      <c r="M33" s="280"/>
      <c r="N33" s="281"/>
      <c r="O33" s="281"/>
    </row>
    <row r="34" ht="15">
      <c r="D34" s="263"/>
    </row>
    <row r="35" spans="1:2" ht="15.75" thickBot="1">
      <c r="A35" s="48" t="s">
        <v>55</v>
      </c>
      <c r="B35" s="48"/>
    </row>
    <row r="36" spans="1:4" ht="15.75" thickBot="1">
      <c r="A36" s="49"/>
      <c r="B36" s="50" t="s">
        <v>10</v>
      </c>
      <c r="C36" s="51" t="s">
        <v>14</v>
      </c>
      <c r="D36" s="52" t="s">
        <v>15</v>
      </c>
    </row>
    <row r="37" spans="1:4" ht="15">
      <c r="A37" s="53" t="s">
        <v>56</v>
      </c>
      <c r="B37" s="429">
        <v>9681495.14</v>
      </c>
      <c r="C37" s="556">
        <v>9006216.69</v>
      </c>
      <c r="D37" s="557">
        <v>8668577.44</v>
      </c>
    </row>
    <row r="38" spans="1:4" ht="15">
      <c r="A38" s="53" t="s">
        <v>57</v>
      </c>
      <c r="B38" s="430">
        <v>93084</v>
      </c>
      <c r="C38" s="558">
        <v>93084</v>
      </c>
      <c r="D38" s="559">
        <v>93084</v>
      </c>
    </row>
    <row r="39" spans="1:4" ht="15">
      <c r="A39" s="53" t="s">
        <v>58</v>
      </c>
      <c r="B39" s="430">
        <v>144391.5</v>
      </c>
      <c r="C39" s="558">
        <v>152125.5</v>
      </c>
      <c r="D39" s="559">
        <v>166066.5</v>
      </c>
    </row>
    <row r="40" spans="1:4" ht="15">
      <c r="A40" s="53" t="s">
        <v>59</v>
      </c>
      <c r="B40" s="430">
        <v>71825.52</v>
      </c>
      <c r="C40" s="558">
        <v>71825.52</v>
      </c>
      <c r="D40" s="559">
        <v>71825.52</v>
      </c>
    </row>
    <row r="41" spans="1:4" ht="15">
      <c r="A41" s="53" t="s">
        <v>60</v>
      </c>
      <c r="B41" s="430">
        <v>0</v>
      </c>
      <c r="C41" s="558"/>
      <c r="D41" s="559"/>
    </row>
    <row r="42" spans="1:4" ht="15.75" thickBot="1">
      <c r="A42" s="58" t="s">
        <v>101</v>
      </c>
      <c r="B42" s="431">
        <v>1407669.98</v>
      </c>
      <c r="C42" s="560">
        <v>2082948.43</v>
      </c>
      <c r="D42" s="561">
        <v>1690587.68</v>
      </c>
    </row>
    <row r="46" spans="1:14" ht="16.5" thickBot="1">
      <c r="A46" s="2" t="s">
        <v>62</v>
      </c>
      <c r="B46" s="2" t="s">
        <v>1</v>
      </c>
      <c r="C46" s="2"/>
      <c r="F46" s="2"/>
      <c r="G46" s="2"/>
      <c r="J46" s="2"/>
      <c r="K46" s="2"/>
      <c r="N46" s="2"/>
    </row>
    <row r="47" spans="1:15" ht="15">
      <c r="A47" s="3" t="s">
        <v>2</v>
      </c>
      <c r="B47" s="4" t="s">
        <v>3</v>
      </c>
      <c r="C47" s="9" t="s">
        <v>4</v>
      </c>
      <c r="D47" s="74" t="s">
        <v>5</v>
      </c>
      <c r="E47" s="75"/>
      <c r="F47" s="76" t="s">
        <v>6</v>
      </c>
      <c r="G47" s="5" t="s">
        <v>4</v>
      </c>
      <c r="H47" s="6" t="s">
        <v>7</v>
      </c>
      <c r="I47" s="77"/>
      <c r="J47" s="76" t="s">
        <v>6</v>
      </c>
      <c r="K47" s="78" t="s">
        <v>4</v>
      </c>
      <c r="L47" s="6" t="s">
        <v>8</v>
      </c>
      <c r="M47" s="77"/>
      <c r="N47" s="76" t="s">
        <v>6</v>
      </c>
      <c r="O47" s="278" t="s">
        <v>104</v>
      </c>
    </row>
    <row r="48" spans="1:15" ht="15.75" thickBot="1">
      <c r="A48" s="11"/>
      <c r="B48" s="12" t="s">
        <v>9</v>
      </c>
      <c r="C48" s="16" t="s">
        <v>10</v>
      </c>
      <c r="D48" s="79" t="s">
        <v>11</v>
      </c>
      <c r="E48" s="15" t="s">
        <v>12</v>
      </c>
      <c r="F48" s="80" t="s">
        <v>13</v>
      </c>
      <c r="G48" s="13" t="s">
        <v>14</v>
      </c>
      <c r="H48" s="14" t="s">
        <v>11</v>
      </c>
      <c r="I48" s="81" t="s">
        <v>12</v>
      </c>
      <c r="J48" s="80" t="s">
        <v>13</v>
      </c>
      <c r="K48" s="82" t="s">
        <v>15</v>
      </c>
      <c r="L48" s="14" t="s">
        <v>11</v>
      </c>
      <c r="M48" s="81" t="s">
        <v>12</v>
      </c>
      <c r="N48" s="80" t="s">
        <v>13</v>
      </c>
      <c r="O48" s="279" t="s">
        <v>105</v>
      </c>
    </row>
    <row r="49" spans="1:15" ht="15">
      <c r="A49" s="83" t="s">
        <v>63</v>
      </c>
      <c r="B49" s="268"/>
      <c r="C49" s="63"/>
      <c r="D49" s="84"/>
      <c r="E49" s="85"/>
      <c r="F49" s="86" t="e">
        <f>ROUND((D49+E49)/(C49/100),1)</f>
        <v>#DIV/0!</v>
      </c>
      <c r="G49" s="87"/>
      <c r="H49" s="88"/>
      <c r="I49" s="89"/>
      <c r="J49" s="86" t="e">
        <f>ROUND((H49+I49)/(G49/100),1)</f>
        <v>#DIV/0!</v>
      </c>
      <c r="K49" s="90"/>
      <c r="L49" s="88"/>
      <c r="M49" s="89"/>
      <c r="N49" s="86" t="e">
        <f>ROUND((L49+M49)/(K49/100),1)</f>
        <v>#DIV/0!</v>
      </c>
      <c r="O49" s="62" t="e">
        <f aca="true" t="shared" si="4" ref="O49:O80">ROUND((L49+M49)/(B49/100),1)</f>
        <v>#DIV/0!</v>
      </c>
    </row>
    <row r="50" spans="1:15" ht="15">
      <c r="A50" s="91" t="s">
        <v>64</v>
      </c>
      <c r="B50" s="270">
        <v>13652000</v>
      </c>
      <c r="C50" s="427">
        <v>13652000</v>
      </c>
      <c r="D50" s="92">
        <v>6286794.72</v>
      </c>
      <c r="E50" s="93">
        <v>209002.5</v>
      </c>
      <c r="F50" s="94">
        <f aca="true" t="shared" si="5" ref="F50:F80">ROUND((D50+E50)/(C50/100),1)</f>
        <v>47.6</v>
      </c>
      <c r="G50" s="95">
        <v>13652000</v>
      </c>
      <c r="H50" s="96">
        <v>9307008.89</v>
      </c>
      <c r="I50" s="97">
        <v>540171.4</v>
      </c>
      <c r="J50" s="94">
        <f aca="true" t="shared" si="6" ref="J50:J80">ROUND((H50+I50)/(G50/100),1)</f>
        <v>72.1</v>
      </c>
      <c r="K50" s="95">
        <v>13652000</v>
      </c>
      <c r="L50" s="564">
        <v>13335921.74</v>
      </c>
      <c r="M50" s="565">
        <v>667679.5</v>
      </c>
      <c r="N50" s="94">
        <f aca="true" t="shared" si="7" ref="N50:N80">ROUND((L50+M50)/(K50/100),1)</f>
        <v>102.6</v>
      </c>
      <c r="O50" s="62">
        <f t="shared" si="4"/>
        <v>102.6</v>
      </c>
    </row>
    <row r="51" spans="1:15" ht="15">
      <c r="A51" s="91" t="s">
        <v>65</v>
      </c>
      <c r="B51" s="270">
        <v>2076200</v>
      </c>
      <c r="C51" s="427">
        <v>2076200</v>
      </c>
      <c r="D51" s="92"/>
      <c r="E51" s="93">
        <v>1223580.05</v>
      </c>
      <c r="F51" s="94">
        <f t="shared" si="5"/>
        <v>58.9</v>
      </c>
      <c r="G51" s="95">
        <v>2076200</v>
      </c>
      <c r="H51" s="96"/>
      <c r="I51" s="97">
        <v>1875649.25</v>
      </c>
      <c r="J51" s="94">
        <f t="shared" si="6"/>
        <v>90.3</v>
      </c>
      <c r="K51" s="95">
        <v>2076200</v>
      </c>
      <c r="L51" s="96"/>
      <c r="M51" s="566">
        <v>2554500.68</v>
      </c>
      <c r="N51" s="94">
        <f t="shared" si="7"/>
        <v>123</v>
      </c>
      <c r="O51" s="62">
        <f t="shared" si="4"/>
        <v>123</v>
      </c>
    </row>
    <row r="52" spans="1:15" ht="15">
      <c r="A52" s="91" t="s">
        <v>66</v>
      </c>
      <c r="B52" s="270">
        <v>95000</v>
      </c>
      <c r="C52" s="427">
        <v>92000</v>
      </c>
      <c r="D52" s="92"/>
      <c r="E52" s="93">
        <v>50549.7</v>
      </c>
      <c r="F52" s="94">
        <f t="shared" si="5"/>
        <v>54.9</v>
      </c>
      <c r="G52" s="95">
        <v>92000</v>
      </c>
      <c r="H52" s="96"/>
      <c r="I52" s="97">
        <v>94147.1</v>
      </c>
      <c r="J52" s="94">
        <f t="shared" si="6"/>
        <v>102.3</v>
      </c>
      <c r="K52" s="95">
        <v>92000</v>
      </c>
      <c r="L52" s="96"/>
      <c r="M52" s="565">
        <v>110886.1</v>
      </c>
      <c r="N52" s="94">
        <f t="shared" si="7"/>
        <v>120.5</v>
      </c>
      <c r="O52" s="62">
        <f t="shared" si="4"/>
        <v>116.7</v>
      </c>
    </row>
    <row r="53" spans="1:15" ht="15">
      <c r="A53" s="91" t="s">
        <v>67</v>
      </c>
      <c r="B53" s="270"/>
      <c r="C53" s="65"/>
      <c r="D53" s="273"/>
      <c r="E53" s="274"/>
      <c r="F53" s="94" t="e">
        <f t="shared" si="5"/>
        <v>#DIV/0!</v>
      </c>
      <c r="G53" s="95"/>
      <c r="H53" s="96"/>
      <c r="I53" s="97"/>
      <c r="J53" s="94" t="e">
        <f t="shared" si="6"/>
        <v>#DIV/0!</v>
      </c>
      <c r="K53" s="95"/>
      <c r="L53" s="96"/>
      <c r="M53" s="97"/>
      <c r="N53" s="94" t="e">
        <f t="shared" si="7"/>
        <v>#DIV/0!</v>
      </c>
      <c r="O53" s="62" t="e">
        <f t="shared" si="4"/>
        <v>#DIV/0!</v>
      </c>
    </row>
    <row r="54" spans="1:15" ht="15">
      <c r="A54" s="91" t="s">
        <v>68</v>
      </c>
      <c r="B54" s="270"/>
      <c r="C54" s="65"/>
      <c r="D54" s="273"/>
      <c r="E54" s="274"/>
      <c r="F54" s="94" t="e">
        <f t="shared" si="5"/>
        <v>#DIV/0!</v>
      </c>
      <c r="G54" s="95"/>
      <c r="H54" s="96"/>
      <c r="I54" s="97"/>
      <c r="J54" s="94" t="e">
        <f t="shared" si="6"/>
        <v>#DIV/0!</v>
      </c>
      <c r="K54" s="95"/>
      <c r="L54" s="96"/>
      <c r="M54" s="97"/>
      <c r="N54" s="94" t="e">
        <f t="shared" si="7"/>
        <v>#DIV/0!</v>
      </c>
      <c r="O54" s="62" t="e">
        <f t="shared" si="4"/>
        <v>#DIV/0!</v>
      </c>
    </row>
    <row r="55" spans="1:15" ht="15">
      <c r="A55" s="91" t="s">
        <v>69</v>
      </c>
      <c r="B55" s="270"/>
      <c r="C55" s="65"/>
      <c r="D55" s="273"/>
      <c r="E55" s="274"/>
      <c r="F55" s="94" t="e">
        <f t="shared" si="5"/>
        <v>#DIV/0!</v>
      </c>
      <c r="G55" s="95"/>
      <c r="H55" s="96"/>
      <c r="I55" s="97"/>
      <c r="J55" s="94" t="e">
        <f t="shared" si="6"/>
        <v>#DIV/0!</v>
      </c>
      <c r="K55" s="95"/>
      <c r="L55" s="96"/>
      <c r="M55" s="97"/>
      <c r="N55" s="94" t="e">
        <f t="shared" si="7"/>
        <v>#DIV/0!</v>
      </c>
      <c r="O55" s="62" t="e">
        <f t="shared" si="4"/>
        <v>#DIV/0!</v>
      </c>
    </row>
    <row r="56" spans="1:15" ht="15">
      <c r="A56" s="91" t="s">
        <v>70</v>
      </c>
      <c r="B56" s="270"/>
      <c r="C56" s="65"/>
      <c r="D56" s="273"/>
      <c r="E56" s="274"/>
      <c r="F56" s="94" t="e">
        <f t="shared" si="5"/>
        <v>#DIV/0!</v>
      </c>
      <c r="G56" s="95"/>
      <c r="H56" s="96"/>
      <c r="I56" s="97"/>
      <c r="J56" s="94" t="e">
        <f t="shared" si="6"/>
        <v>#DIV/0!</v>
      </c>
      <c r="K56" s="95"/>
      <c r="L56" s="96"/>
      <c r="M56" s="97"/>
      <c r="N56" s="94" t="e">
        <f t="shared" si="7"/>
        <v>#DIV/0!</v>
      </c>
      <c r="O56" s="62" t="e">
        <f t="shared" si="4"/>
        <v>#DIV/0!</v>
      </c>
    </row>
    <row r="57" spans="1:15" ht="15">
      <c r="A57" s="91" t="s">
        <v>71</v>
      </c>
      <c r="B57" s="270"/>
      <c r="C57" s="65"/>
      <c r="D57" s="273"/>
      <c r="E57" s="274"/>
      <c r="F57" s="94" t="e">
        <f t="shared" si="5"/>
        <v>#DIV/0!</v>
      </c>
      <c r="G57" s="95"/>
      <c r="H57" s="96"/>
      <c r="I57" s="97"/>
      <c r="J57" s="94" t="e">
        <f t="shared" si="6"/>
        <v>#DIV/0!</v>
      </c>
      <c r="K57" s="95"/>
      <c r="L57" s="96"/>
      <c r="M57" s="97"/>
      <c r="N57" s="94" t="e">
        <f t="shared" si="7"/>
        <v>#DIV/0!</v>
      </c>
      <c r="O57" s="62" t="e">
        <f t="shared" si="4"/>
        <v>#DIV/0!</v>
      </c>
    </row>
    <row r="58" spans="1:15" ht="15">
      <c r="A58" s="91" t="s">
        <v>72</v>
      </c>
      <c r="B58" s="270"/>
      <c r="C58" s="65"/>
      <c r="D58" s="273"/>
      <c r="E58" s="274"/>
      <c r="F58" s="94" t="e">
        <f t="shared" si="5"/>
        <v>#DIV/0!</v>
      </c>
      <c r="G58" s="95"/>
      <c r="H58" s="96"/>
      <c r="I58" s="97"/>
      <c r="J58" s="94" t="e">
        <f t="shared" si="6"/>
        <v>#DIV/0!</v>
      </c>
      <c r="K58" s="95"/>
      <c r="L58" s="96"/>
      <c r="M58" s="97"/>
      <c r="N58" s="94" t="e">
        <f t="shared" si="7"/>
        <v>#DIV/0!</v>
      </c>
      <c r="O58" s="62" t="e">
        <f t="shared" si="4"/>
        <v>#DIV/0!</v>
      </c>
    </row>
    <row r="59" spans="1:15" ht="15">
      <c r="A59" s="91" t="s">
        <v>73</v>
      </c>
      <c r="B59" s="270"/>
      <c r="C59" s="65"/>
      <c r="D59" s="273"/>
      <c r="E59" s="274"/>
      <c r="F59" s="94" t="e">
        <f t="shared" si="5"/>
        <v>#DIV/0!</v>
      </c>
      <c r="G59" s="95"/>
      <c r="H59" s="96"/>
      <c r="I59" s="97"/>
      <c r="J59" s="94" t="e">
        <f t="shared" si="6"/>
        <v>#DIV/0!</v>
      </c>
      <c r="K59" s="95"/>
      <c r="L59" s="96"/>
      <c r="M59" s="97"/>
      <c r="N59" s="94" t="e">
        <f t="shared" si="7"/>
        <v>#DIV/0!</v>
      </c>
      <c r="O59" s="62" t="e">
        <f t="shared" si="4"/>
        <v>#DIV/0!</v>
      </c>
    </row>
    <row r="60" spans="1:15" ht="15">
      <c r="A60" s="91" t="s">
        <v>74</v>
      </c>
      <c r="B60" s="270"/>
      <c r="C60" s="65"/>
      <c r="D60" s="273"/>
      <c r="E60" s="274"/>
      <c r="F60" s="94" t="e">
        <f t="shared" si="5"/>
        <v>#DIV/0!</v>
      </c>
      <c r="G60" s="95"/>
      <c r="H60" s="96"/>
      <c r="I60" s="97"/>
      <c r="J60" s="94" t="e">
        <f t="shared" si="6"/>
        <v>#DIV/0!</v>
      </c>
      <c r="K60" s="95"/>
      <c r="L60" s="96"/>
      <c r="M60" s="97"/>
      <c r="N60" s="94" t="e">
        <f t="shared" si="7"/>
        <v>#DIV/0!</v>
      </c>
      <c r="O60" s="62" t="e">
        <f t="shared" si="4"/>
        <v>#DIV/0!</v>
      </c>
    </row>
    <row r="61" spans="1:15" ht="15">
      <c r="A61" s="91" t="s">
        <v>75</v>
      </c>
      <c r="B61" s="270"/>
      <c r="C61" s="65"/>
      <c r="D61" s="273"/>
      <c r="E61" s="274"/>
      <c r="F61" s="94" t="e">
        <f t="shared" si="5"/>
        <v>#DIV/0!</v>
      </c>
      <c r="G61" s="95"/>
      <c r="H61" s="96"/>
      <c r="I61" s="97"/>
      <c r="J61" s="94" t="e">
        <f t="shared" si="6"/>
        <v>#DIV/0!</v>
      </c>
      <c r="K61" s="95"/>
      <c r="L61" s="96"/>
      <c r="M61" s="565">
        <v>5180</v>
      </c>
      <c r="N61" s="94" t="e">
        <f t="shared" si="7"/>
        <v>#DIV/0!</v>
      </c>
      <c r="O61" s="62" t="e">
        <f t="shared" si="4"/>
        <v>#DIV/0!</v>
      </c>
    </row>
    <row r="62" spans="1:15" ht="15">
      <c r="A62" s="91" t="s">
        <v>76</v>
      </c>
      <c r="B62" s="270"/>
      <c r="C62" s="65"/>
      <c r="D62" s="273"/>
      <c r="E62" s="274"/>
      <c r="F62" s="94" t="e">
        <f t="shared" si="5"/>
        <v>#DIV/0!</v>
      </c>
      <c r="G62" s="95"/>
      <c r="H62" s="96"/>
      <c r="I62" s="97"/>
      <c r="J62" s="94" t="e">
        <f t="shared" si="6"/>
        <v>#DIV/0!</v>
      </c>
      <c r="K62" s="95"/>
      <c r="L62" s="96"/>
      <c r="M62" s="97"/>
      <c r="N62" s="94" t="e">
        <f t="shared" si="7"/>
        <v>#DIV/0!</v>
      </c>
      <c r="O62" s="62" t="e">
        <f t="shared" si="4"/>
        <v>#DIV/0!</v>
      </c>
    </row>
    <row r="63" spans="1:15" ht="15">
      <c r="A63" s="91" t="s">
        <v>77</v>
      </c>
      <c r="B63" s="270"/>
      <c r="C63" s="65"/>
      <c r="D63" s="273"/>
      <c r="E63" s="274"/>
      <c r="F63" s="94" t="e">
        <f t="shared" si="5"/>
        <v>#DIV/0!</v>
      </c>
      <c r="G63" s="95"/>
      <c r="H63" s="96"/>
      <c r="I63" s="97"/>
      <c r="J63" s="94" t="e">
        <f t="shared" si="6"/>
        <v>#DIV/0!</v>
      </c>
      <c r="K63" s="95"/>
      <c r="L63" s="96"/>
      <c r="M63" s="97"/>
      <c r="N63" s="94" t="e">
        <f t="shared" si="7"/>
        <v>#DIV/0!</v>
      </c>
      <c r="O63" s="62" t="e">
        <f t="shared" si="4"/>
        <v>#DIV/0!</v>
      </c>
    </row>
    <row r="64" spans="1:15" ht="15">
      <c r="A64" s="91" t="s">
        <v>78</v>
      </c>
      <c r="B64" s="270"/>
      <c r="C64" s="65"/>
      <c r="D64" s="273"/>
      <c r="E64" s="274"/>
      <c r="F64" s="94" t="e">
        <f t="shared" si="5"/>
        <v>#DIV/0!</v>
      </c>
      <c r="G64" s="95"/>
      <c r="H64" s="96"/>
      <c r="I64" s="97"/>
      <c r="J64" s="94" t="e">
        <f t="shared" si="6"/>
        <v>#DIV/0!</v>
      </c>
      <c r="K64" s="95"/>
      <c r="L64" s="96"/>
      <c r="M64" s="97"/>
      <c r="N64" s="94" t="e">
        <f t="shared" si="7"/>
        <v>#DIV/0!</v>
      </c>
      <c r="O64" s="62" t="e">
        <f t="shared" si="4"/>
        <v>#DIV/0!</v>
      </c>
    </row>
    <row r="65" spans="1:15" ht="15">
      <c r="A65" s="91" t="s">
        <v>79</v>
      </c>
      <c r="B65" s="270"/>
      <c r="C65" s="269">
        <v>3000</v>
      </c>
      <c r="D65" s="273"/>
      <c r="E65" s="274">
        <v>3600</v>
      </c>
      <c r="F65" s="94">
        <f t="shared" si="5"/>
        <v>120</v>
      </c>
      <c r="G65" s="95">
        <v>3000</v>
      </c>
      <c r="H65" s="96"/>
      <c r="I65" s="97">
        <v>4650</v>
      </c>
      <c r="J65" s="94">
        <f t="shared" si="6"/>
        <v>155</v>
      </c>
      <c r="K65" s="95">
        <v>3000</v>
      </c>
      <c r="L65" s="96">
        <v>46808.6</v>
      </c>
      <c r="M65" s="567">
        <v>5700</v>
      </c>
      <c r="N65" s="94">
        <f t="shared" si="7"/>
        <v>1750.3</v>
      </c>
      <c r="O65" s="62" t="e">
        <f t="shared" si="4"/>
        <v>#DIV/0!</v>
      </c>
    </row>
    <row r="66" spans="1:15" ht="15">
      <c r="A66" s="91" t="s">
        <v>80</v>
      </c>
      <c r="B66" s="270">
        <v>5900</v>
      </c>
      <c r="C66" s="427">
        <v>5900</v>
      </c>
      <c r="D66" s="273"/>
      <c r="E66" s="274">
        <v>3164.7</v>
      </c>
      <c r="F66" s="94">
        <f t="shared" si="5"/>
        <v>53.6</v>
      </c>
      <c r="G66" s="95">
        <v>5900</v>
      </c>
      <c r="H66" s="96"/>
      <c r="I66" s="97">
        <v>4254</v>
      </c>
      <c r="J66" s="94">
        <f t="shared" si="6"/>
        <v>72.1</v>
      </c>
      <c r="K66" s="95">
        <v>5900</v>
      </c>
      <c r="L66" s="96"/>
      <c r="M66" s="565">
        <v>5204.85</v>
      </c>
      <c r="N66" s="94">
        <f t="shared" si="7"/>
        <v>88.2</v>
      </c>
      <c r="O66" s="62">
        <f t="shared" si="4"/>
        <v>88.2</v>
      </c>
    </row>
    <row r="67" spans="1:15" ht="15">
      <c r="A67" s="91" t="s">
        <v>81</v>
      </c>
      <c r="B67" s="270"/>
      <c r="C67" s="269"/>
      <c r="D67" s="273"/>
      <c r="E67" s="274"/>
      <c r="F67" s="94" t="e">
        <f t="shared" si="5"/>
        <v>#DIV/0!</v>
      </c>
      <c r="G67" s="95"/>
      <c r="H67" s="96"/>
      <c r="I67" s="97"/>
      <c r="J67" s="94" t="e">
        <f t="shared" si="6"/>
        <v>#DIV/0!</v>
      </c>
      <c r="K67" s="95"/>
      <c r="L67" s="96"/>
      <c r="M67" s="97"/>
      <c r="N67" s="94" t="e">
        <f t="shared" si="7"/>
        <v>#DIV/0!</v>
      </c>
      <c r="O67" s="62" t="e">
        <f t="shared" si="4"/>
        <v>#DIV/0!</v>
      </c>
    </row>
    <row r="68" spans="1:15" ht="15">
      <c r="A68" s="91" t="s">
        <v>82</v>
      </c>
      <c r="B68" s="270"/>
      <c r="C68" s="269"/>
      <c r="D68" s="273"/>
      <c r="E68" s="274"/>
      <c r="F68" s="94" t="e">
        <f t="shared" si="5"/>
        <v>#DIV/0!</v>
      </c>
      <c r="G68" s="95"/>
      <c r="H68" s="96"/>
      <c r="I68" s="97"/>
      <c r="J68" s="94" t="e">
        <f t="shared" si="6"/>
        <v>#DIV/0!</v>
      </c>
      <c r="K68" s="95"/>
      <c r="L68" s="96"/>
      <c r="M68" s="97"/>
      <c r="N68" s="94" t="e">
        <f t="shared" si="7"/>
        <v>#DIV/0!</v>
      </c>
      <c r="O68" s="62" t="e">
        <f t="shared" si="4"/>
        <v>#DIV/0!</v>
      </c>
    </row>
    <row r="69" spans="1:15" ht="15">
      <c r="A69" s="91" t="s">
        <v>83</v>
      </c>
      <c r="B69" s="270"/>
      <c r="C69" s="269"/>
      <c r="D69" s="273"/>
      <c r="E69" s="274"/>
      <c r="F69" s="94" t="e">
        <f t="shared" si="5"/>
        <v>#DIV/0!</v>
      </c>
      <c r="G69" s="95"/>
      <c r="H69" s="96"/>
      <c r="I69" s="97"/>
      <c r="J69" s="94" t="e">
        <f t="shared" si="6"/>
        <v>#DIV/0!</v>
      </c>
      <c r="K69" s="95"/>
      <c r="L69" s="96"/>
      <c r="M69" s="97"/>
      <c r="N69" s="94" t="e">
        <f t="shared" si="7"/>
        <v>#DIV/0!</v>
      </c>
      <c r="O69" s="62" t="e">
        <f t="shared" si="4"/>
        <v>#DIV/0!</v>
      </c>
    </row>
    <row r="70" spans="1:15" ht="15">
      <c r="A70" s="99" t="s">
        <v>84</v>
      </c>
      <c r="B70" s="64">
        <f>SUM(B49:B69)</f>
        <v>15829100</v>
      </c>
      <c r="C70" s="65">
        <f>SUM(C49:C69)</f>
        <v>15829100</v>
      </c>
      <c r="D70" s="92">
        <f>SUM(D49:D69)</f>
        <v>6286794.72</v>
      </c>
      <c r="E70" s="93">
        <f>SUM(E49:E69)</f>
        <v>1489896.95</v>
      </c>
      <c r="F70" s="94">
        <f t="shared" si="5"/>
        <v>49.1</v>
      </c>
      <c r="G70" s="95">
        <f>SUM(G49:G69)</f>
        <v>15829100</v>
      </c>
      <c r="H70" s="96">
        <f>SUM(H49:H69)</f>
        <v>9307008.89</v>
      </c>
      <c r="I70" s="97">
        <f>SUM(I49:I69)</f>
        <v>2518871.75</v>
      </c>
      <c r="J70" s="94">
        <f t="shared" si="6"/>
        <v>74.7</v>
      </c>
      <c r="K70" s="95">
        <f>SUM(K49:K69)</f>
        <v>15829100</v>
      </c>
      <c r="L70" s="96">
        <f>SUM(L49:L69)</f>
        <v>13382730.34</v>
      </c>
      <c r="M70" s="97">
        <f>SUM(M49:M69)</f>
        <v>3349151.1300000004</v>
      </c>
      <c r="N70" s="94">
        <f t="shared" si="7"/>
        <v>105.7</v>
      </c>
      <c r="O70" s="62">
        <f t="shared" si="4"/>
        <v>105.7</v>
      </c>
    </row>
    <row r="71" spans="1:15" ht="15">
      <c r="A71" s="91" t="s">
        <v>85</v>
      </c>
      <c r="B71" s="67"/>
      <c r="C71" s="68"/>
      <c r="D71" s="107"/>
      <c r="E71" s="108"/>
      <c r="F71" s="94" t="e">
        <f t="shared" si="5"/>
        <v>#DIV/0!</v>
      </c>
      <c r="G71" s="109"/>
      <c r="H71" s="110"/>
      <c r="I71" s="111"/>
      <c r="J71" s="94" t="e">
        <f t="shared" si="6"/>
        <v>#DIV/0!</v>
      </c>
      <c r="K71" s="112"/>
      <c r="L71" s="110"/>
      <c r="M71" s="111"/>
      <c r="N71" s="94" t="e">
        <f t="shared" si="7"/>
        <v>#DIV/0!</v>
      </c>
      <c r="O71" s="62" t="e">
        <f t="shared" si="4"/>
        <v>#DIV/0!</v>
      </c>
    </row>
    <row r="72" spans="1:15" ht="15">
      <c r="A72" s="91" t="s">
        <v>86</v>
      </c>
      <c r="B72" s="67">
        <v>15852000</v>
      </c>
      <c r="C72" s="68">
        <v>16752000</v>
      </c>
      <c r="D72" s="275">
        <v>8826000</v>
      </c>
      <c r="E72" s="108"/>
      <c r="F72" s="113">
        <f t="shared" si="5"/>
        <v>52.7</v>
      </c>
      <c r="G72" s="109">
        <v>16752000</v>
      </c>
      <c r="H72" s="110">
        <v>12789000</v>
      </c>
      <c r="I72" s="111"/>
      <c r="J72" s="113">
        <f t="shared" si="6"/>
        <v>76.3</v>
      </c>
      <c r="K72" s="109">
        <v>16752000</v>
      </c>
      <c r="L72" s="109">
        <v>16752000</v>
      </c>
      <c r="M72" s="111"/>
      <c r="N72" s="113">
        <f t="shared" si="7"/>
        <v>100</v>
      </c>
      <c r="O72" s="62">
        <f t="shared" si="4"/>
        <v>105.7</v>
      </c>
    </row>
    <row r="73" spans="1:15" ht="15">
      <c r="A73" s="99" t="s">
        <v>87</v>
      </c>
      <c r="B73" s="100"/>
      <c r="C73" s="271"/>
      <c r="D73" s="272"/>
      <c r="E73" s="103"/>
      <c r="F73" s="113" t="e">
        <f t="shared" si="5"/>
        <v>#DIV/0!</v>
      </c>
      <c r="G73" s="104"/>
      <c r="H73" s="105"/>
      <c r="I73" s="106"/>
      <c r="J73" s="113" t="e">
        <f t="shared" si="6"/>
        <v>#DIV/0!</v>
      </c>
      <c r="K73" s="104"/>
      <c r="L73" s="105"/>
      <c r="M73" s="106"/>
      <c r="N73" s="113" t="e">
        <f t="shared" si="7"/>
        <v>#DIV/0!</v>
      </c>
      <c r="O73" s="62" t="e">
        <f t="shared" si="4"/>
        <v>#DIV/0!</v>
      </c>
    </row>
    <row r="74" spans="1:15" ht="15">
      <c r="A74" s="91" t="s">
        <v>102</v>
      </c>
      <c r="B74" s="64"/>
      <c r="C74" s="269"/>
      <c r="D74" s="273"/>
      <c r="E74" s="93"/>
      <c r="F74" s="113" t="e">
        <f t="shared" si="5"/>
        <v>#DIV/0!</v>
      </c>
      <c r="G74" s="95"/>
      <c r="H74" s="96"/>
      <c r="I74" s="97"/>
      <c r="J74" s="113" t="e">
        <f t="shared" si="6"/>
        <v>#DIV/0!</v>
      </c>
      <c r="K74" s="95"/>
      <c r="L74" s="96"/>
      <c r="M74" s="97"/>
      <c r="N74" s="113" t="e">
        <f t="shared" si="7"/>
        <v>#DIV/0!</v>
      </c>
      <c r="O74" s="62" t="e">
        <f t="shared" si="4"/>
        <v>#DIV/0!</v>
      </c>
    </row>
    <row r="75" spans="1:15" ht="15">
      <c r="A75" s="91" t="s">
        <v>89</v>
      </c>
      <c r="B75" s="64"/>
      <c r="C75" s="269"/>
      <c r="D75" s="273"/>
      <c r="E75" s="93"/>
      <c r="F75" s="94" t="e">
        <f t="shared" si="5"/>
        <v>#DIV/0!</v>
      </c>
      <c r="G75" s="95"/>
      <c r="H75" s="96"/>
      <c r="I75" s="97"/>
      <c r="J75" s="94" t="e">
        <f t="shared" si="6"/>
        <v>#DIV/0!</v>
      </c>
      <c r="K75" s="95"/>
      <c r="L75" s="96"/>
      <c r="M75" s="97"/>
      <c r="N75" s="94" t="e">
        <f t="shared" si="7"/>
        <v>#DIV/0!</v>
      </c>
      <c r="O75" s="62" t="e">
        <f t="shared" si="4"/>
        <v>#DIV/0!</v>
      </c>
    </row>
    <row r="76" spans="1:15" ht="15">
      <c r="A76" s="91" t="s">
        <v>90</v>
      </c>
      <c r="B76" s="64">
        <v>460000</v>
      </c>
      <c r="C76" s="65">
        <v>460000</v>
      </c>
      <c r="D76" s="273">
        <v>487712</v>
      </c>
      <c r="E76" s="93"/>
      <c r="F76" s="113">
        <f t="shared" si="5"/>
        <v>106</v>
      </c>
      <c r="G76" s="95">
        <v>460000</v>
      </c>
      <c r="H76" s="96">
        <v>629127</v>
      </c>
      <c r="I76" s="97"/>
      <c r="J76" s="113">
        <f t="shared" si="6"/>
        <v>136.8</v>
      </c>
      <c r="K76" s="95">
        <v>460000</v>
      </c>
      <c r="L76" s="96">
        <v>880426</v>
      </c>
      <c r="M76" s="97"/>
      <c r="N76" s="113">
        <f t="shared" si="7"/>
        <v>191.4</v>
      </c>
      <c r="O76" s="62">
        <f t="shared" si="4"/>
        <v>191.4</v>
      </c>
    </row>
    <row r="77" spans="1:15" ht="15">
      <c r="A77" s="99" t="s">
        <v>91</v>
      </c>
      <c r="B77" s="64"/>
      <c r="C77" s="65"/>
      <c r="D77" s="92"/>
      <c r="E77" s="93"/>
      <c r="F77" s="113" t="e">
        <f t="shared" si="5"/>
        <v>#DIV/0!</v>
      </c>
      <c r="G77" s="95"/>
      <c r="H77" s="96"/>
      <c r="I77" s="97"/>
      <c r="J77" s="113" t="e">
        <f t="shared" si="6"/>
        <v>#DIV/0!</v>
      </c>
      <c r="K77" s="95"/>
      <c r="L77" s="96"/>
      <c r="M77" s="97"/>
      <c r="N77" s="113" t="e">
        <f t="shared" si="7"/>
        <v>#DIV/0!</v>
      </c>
      <c r="O77" s="62" t="e">
        <f t="shared" si="4"/>
        <v>#DIV/0!</v>
      </c>
    </row>
    <row r="78" spans="1:15" ht="15">
      <c r="A78" s="99" t="s">
        <v>92</v>
      </c>
      <c r="B78" s="64">
        <f>SUM(B72:B77)</f>
        <v>16312000</v>
      </c>
      <c r="C78" s="65">
        <f>SUM(C72:C77)</f>
        <v>17212000</v>
      </c>
      <c r="D78" s="92">
        <f>SUM(D72:D77)</f>
        <v>9313712</v>
      </c>
      <c r="E78" s="93">
        <f>SUM(E72:E77)</f>
        <v>0</v>
      </c>
      <c r="F78" s="94">
        <f t="shared" si="5"/>
        <v>54.1</v>
      </c>
      <c r="G78" s="95">
        <f>SUM(G72:G77)</f>
        <v>17212000</v>
      </c>
      <c r="H78" s="96">
        <f>SUM(H72:H77)</f>
        <v>13418127</v>
      </c>
      <c r="I78" s="97">
        <f>SUM(I72:I77)</f>
        <v>0</v>
      </c>
      <c r="J78" s="94">
        <f t="shared" si="6"/>
        <v>78</v>
      </c>
      <c r="K78" s="95">
        <f>SUM(K72:K77)</f>
        <v>17212000</v>
      </c>
      <c r="L78" s="96">
        <f>SUM(L72:L77)</f>
        <v>17632426</v>
      </c>
      <c r="M78" s="97">
        <f>SUM(M72:M77)</f>
        <v>0</v>
      </c>
      <c r="N78" s="94">
        <f t="shared" si="7"/>
        <v>102.4</v>
      </c>
      <c r="O78" s="62">
        <f t="shared" si="4"/>
        <v>108.1</v>
      </c>
    </row>
    <row r="79" spans="1:15" ht="15.75" thickBot="1">
      <c r="A79" s="114" t="s">
        <v>93</v>
      </c>
      <c r="B79" s="67">
        <f>B70+B78</f>
        <v>32141100</v>
      </c>
      <c r="C79" s="68">
        <f>C70+C78</f>
        <v>33041100</v>
      </c>
      <c r="D79" s="107">
        <f>D70+D78</f>
        <v>15600506.719999999</v>
      </c>
      <c r="E79" s="108">
        <f>E70+E78</f>
        <v>1489896.95</v>
      </c>
      <c r="F79" s="113">
        <f t="shared" si="5"/>
        <v>51.7</v>
      </c>
      <c r="G79" s="109">
        <f>G70+G78</f>
        <v>33041100</v>
      </c>
      <c r="H79" s="110">
        <f>H70+H78</f>
        <v>22725135.89</v>
      </c>
      <c r="I79" s="110">
        <f>I70+I78</f>
        <v>2518871.75</v>
      </c>
      <c r="J79" s="113">
        <f t="shared" si="6"/>
        <v>76.4</v>
      </c>
      <c r="K79" s="109">
        <f>K70+K78</f>
        <v>33041100</v>
      </c>
      <c r="L79" s="110">
        <f>L70+L78</f>
        <v>31015156.34</v>
      </c>
      <c r="M79" s="111">
        <f>M70+M78</f>
        <v>3349151.1300000004</v>
      </c>
      <c r="N79" s="113">
        <f t="shared" si="7"/>
        <v>104</v>
      </c>
      <c r="O79" s="62">
        <f t="shared" si="4"/>
        <v>106.9</v>
      </c>
    </row>
    <row r="80" spans="1:15" ht="15.75" thickBot="1">
      <c r="A80" s="122" t="s">
        <v>94</v>
      </c>
      <c r="B80" s="73">
        <f>B79-B32</f>
        <v>0</v>
      </c>
      <c r="C80" s="73">
        <f>C79-C32</f>
        <v>0</v>
      </c>
      <c r="D80" s="73">
        <f>D79-D32</f>
        <v>-1042812.9500000011</v>
      </c>
      <c r="E80" s="73">
        <f>E79-E32</f>
        <v>-169654.79000000004</v>
      </c>
      <c r="F80" s="71" t="e">
        <f t="shared" si="5"/>
        <v>#DIV/0!</v>
      </c>
      <c r="G80" s="73">
        <f>G79-G32</f>
        <v>0</v>
      </c>
      <c r="H80" s="73">
        <f>H79-H32</f>
        <v>-1587097.129999999</v>
      </c>
      <c r="I80" s="73">
        <f>I79-I32</f>
        <v>7483.3300000000745</v>
      </c>
      <c r="J80" s="71" t="e">
        <f t="shared" si="6"/>
        <v>#DIV/0!</v>
      </c>
      <c r="K80" s="73">
        <f>K79-K32</f>
        <v>0</v>
      </c>
      <c r="L80" s="73">
        <f>L79-L32</f>
        <v>736.8799999952316</v>
      </c>
      <c r="M80" s="73">
        <f>M79-M32</f>
        <v>1328.6099999998696</v>
      </c>
      <c r="N80" s="71" t="e">
        <f t="shared" si="7"/>
        <v>#DIV/0!</v>
      </c>
      <c r="O80" s="62" t="e">
        <f t="shared" si="4"/>
        <v>#DIV/0!</v>
      </c>
    </row>
    <row r="81" spans="1:15" ht="15.75" thickBot="1">
      <c r="A81" s="294" t="s">
        <v>106</v>
      </c>
      <c r="B81" s="425"/>
      <c r="C81" s="426"/>
      <c r="D81" s="428">
        <f>D80+E80</f>
        <v>-1212467.7400000012</v>
      </c>
      <c r="E81" s="426"/>
      <c r="F81" s="290"/>
      <c r="G81" s="290"/>
      <c r="H81" s="293">
        <f>H80+I80</f>
        <v>-1579613.7999999989</v>
      </c>
      <c r="I81" s="290"/>
      <c r="J81" s="290"/>
      <c r="K81" s="290"/>
      <c r="L81" s="293">
        <f>L80+M80</f>
        <v>2065.4899999951012</v>
      </c>
      <c r="M81" s="290"/>
      <c r="N81" s="290"/>
      <c r="O81" s="292"/>
    </row>
    <row r="82" spans="2:12" ht="15">
      <c r="B82" s="26"/>
      <c r="D82" s="263"/>
      <c r="H82" s="263"/>
      <c r="L82" s="263"/>
    </row>
    <row r="83" spans="2:12" ht="15">
      <c r="B83" s="26"/>
      <c r="D83" s="263"/>
      <c r="H83" s="263"/>
      <c r="L83" s="263"/>
    </row>
    <row r="84" spans="2:12" ht="15">
      <c r="B84" s="26"/>
      <c r="D84" s="263"/>
      <c r="H84" s="263"/>
      <c r="L84" s="263"/>
    </row>
    <row r="85" spans="2:12" ht="15">
      <c r="B85" s="26"/>
      <c r="D85" s="263"/>
      <c r="H85" s="263"/>
      <c r="L85" s="263"/>
    </row>
    <row r="86" spans="2:12" ht="15">
      <c r="B86" s="26"/>
      <c r="D86" s="263"/>
      <c r="H86" s="263"/>
      <c r="L86" s="263"/>
    </row>
    <row r="87" spans="2:12" ht="15">
      <c r="B87" s="26"/>
      <c r="D87" s="263"/>
      <c r="H87" s="263"/>
      <c r="L87" s="263"/>
    </row>
    <row r="88" ht="15">
      <c r="B88" s="26"/>
    </row>
    <row r="89" ht="15">
      <c r="A89" s="123" t="s">
        <v>95</v>
      </c>
    </row>
    <row r="90" ht="15.75" thickBot="1"/>
    <row r="91" spans="1:5" ht="15">
      <c r="A91" s="49"/>
      <c r="B91" s="124" t="s">
        <v>10</v>
      </c>
      <c r="C91" s="6" t="s">
        <v>14</v>
      </c>
      <c r="D91" s="8" t="s">
        <v>15</v>
      </c>
      <c r="E91" s="24"/>
    </row>
    <row r="92" spans="1:5" ht="15">
      <c r="A92" s="53" t="s">
        <v>96</v>
      </c>
      <c r="B92" s="276">
        <v>481154</v>
      </c>
      <c r="C92" s="558">
        <v>486681</v>
      </c>
      <c r="D92" s="559">
        <v>384999</v>
      </c>
      <c r="E92" s="24"/>
    </row>
    <row r="93" spans="1:5" ht="15">
      <c r="A93" s="126" t="s">
        <v>103</v>
      </c>
      <c r="B93" s="276">
        <v>1803223.76</v>
      </c>
      <c r="C93" s="558">
        <v>2108798.76</v>
      </c>
      <c r="D93" s="559">
        <v>2473488.76</v>
      </c>
      <c r="E93" s="24"/>
    </row>
    <row r="94" spans="1:5" ht="15">
      <c r="A94" s="126" t="s">
        <v>98</v>
      </c>
      <c r="B94" s="276">
        <v>580028.3</v>
      </c>
      <c r="C94" s="558">
        <v>1301362.08</v>
      </c>
      <c r="D94" s="559">
        <v>329151.39</v>
      </c>
      <c r="E94" s="24"/>
    </row>
    <row r="95" spans="1:5" ht="15.75" thickBot="1">
      <c r="A95" s="58" t="s">
        <v>99</v>
      </c>
      <c r="B95" s="277">
        <v>788586.1</v>
      </c>
      <c r="C95" s="560">
        <v>699971</v>
      </c>
      <c r="D95" s="561">
        <v>139791</v>
      </c>
      <c r="E95" s="24"/>
    </row>
    <row r="99" spans="1:2" ht="15.75" thickBot="1">
      <c r="A99" s="25" t="s">
        <v>44</v>
      </c>
      <c r="B99" s="26"/>
    </row>
    <row r="100" spans="1:14" ht="15.75" thickBot="1">
      <c r="A100" s="27" t="s">
        <v>45</v>
      </c>
      <c r="B100" s="28" t="s">
        <v>46</v>
      </c>
      <c r="C100" s="29"/>
      <c r="D100" s="30" t="s">
        <v>47</v>
      </c>
      <c r="E100" s="31"/>
      <c r="F100" s="32" t="s">
        <v>48</v>
      </c>
      <c r="G100" s="29"/>
      <c r="H100" s="30" t="s">
        <v>49</v>
      </c>
      <c r="I100" s="31"/>
      <c r="J100" s="32" t="s">
        <v>48</v>
      </c>
      <c r="K100" s="29"/>
      <c r="L100" s="30" t="s">
        <v>50</v>
      </c>
      <c r="M100" s="31"/>
      <c r="N100" s="32" t="s">
        <v>48</v>
      </c>
    </row>
    <row r="101" spans="1:14" ht="15">
      <c r="A101" s="33"/>
      <c r="B101" s="184"/>
      <c r="C101" s="185"/>
      <c r="D101" s="266"/>
      <c r="E101" s="187"/>
      <c r="F101" s="37"/>
      <c r="G101" s="185"/>
      <c r="H101" s="186"/>
      <c r="I101" s="187"/>
      <c r="J101" s="37"/>
      <c r="K101" s="185"/>
      <c r="L101" s="186"/>
      <c r="M101" s="187"/>
      <c r="N101" s="37"/>
    </row>
    <row r="102" spans="1:17" ht="15">
      <c r="A102" s="33" t="s">
        <v>51</v>
      </c>
      <c r="B102" s="188">
        <v>11869158</v>
      </c>
      <c r="C102" s="189"/>
      <c r="D102" s="188">
        <v>5087200</v>
      </c>
      <c r="E102" s="187"/>
      <c r="F102" s="41">
        <f>ROUND((D102)/(B102/100),1)</f>
        <v>42.9</v>
      </c>
      <c r="G102" s="189"/>
      <c r="H102" s="562">
        <v>689749</v>
      </c>
      <c r="I102" s="187"/>
      <c r="J102" s="41">
        <f>ROUND((H102)/(B102/100),1)</f>
        <v>5.8</v>
      </c>
      <c r="K102" s="189"/>
      <c r="L102" s="562">
        <v>10684223</v>
      </c>
      <c r="M102" s="187"/>
      <c r="N102" s="41">
        <f>ROUND((L102)/(B102/100),1)</f>
        <v>90</v>
      </c>
      <c r="Q102" s="209"/>
    </row>
    <row r="103" spans="1:14" ht="15">
      <c r="A103" s="33" t="s">
        <v>52</v>
      </c>
      <c r="B103" s="188">
        <v>450000</v>
      </c>
      <c r="C103" s="189"/>
      <c r="D103" s="188">
        <v>147665</v>
      </c>
      <c r="E103" s="187"/>
      <c r="F103" s="41">
        <f>ROUND((D103)/(B103/100),1)</f>
        <v>32.8</v>
      </c>
      <c r="G103" s="189"/>
      <c r="H103" s="562">
        <v>299500</v>
      </c>
      <c r="I103" s="187"/>
      <c r="J103" s="41">
        <f>ROUND((H103)/(B103/100),1)</f>
        <v>66.6</v>
      </c>
      <c r="K103" s="189"/>
      <c r="L103" s="562">
        <v>346995</v>
      </c>
      <c r="M103" s="187"/>
      <c r="N103" s="41">
        <f>ROUND((L103)/(B103/100),1)</f>
        <v>77.1</v>
      </c>
    </row>
    <row r="104" spans="1:17" ht="15">
      <c r="A104" s="33" t="s">
        <v>53</v>
      </c>
      <c r="B104" s="188">
        <v>61.9</v>
      </c>
      <c r="C104" s="189"/>
      <c r="D104" s="188">
        <v>56.07</v>
      </c>
      <c r="E104" s="187"/>
      <c r="F104" s="41">
        <f>ROUND((D104)/(B104/100),1)</f>
        <v>90.6</v>
      </c>
      <c r="G104" s="185"/>
      <c r="H104" s="562">
        <v>56.46</v>
      </c>
      <c r="I104" s="187"/>
      <c r="J104" s="41">
        <f>ROUND((H104)/(B104/100),1)</f>
        <v>91.2</v>
      </c>
      <c r="K104" s="185"/>
      <c r="L104" s="562">
        <v>57.0149</v>
      </c>
      <c r="M104" s="187"/>
      <c r="N104" s="41">
        <f>ROUND((L104)/(B104/100),1)</f>
        <v>92.1</v>
      </c>
      <c r="Q104" s="209"/>
    </row>
    <row r="105" spans="1:17" ht="15.75" thickBot="1">
      <c r="A105" s="42" t="s">
        <v>54</v>
      </c>
      <c r="B105" s="192">
        <v>15978.94</v>
      </c>
      <c r="C105" s="193"/>
      <c r="D105" s="192">
        <v>15121.57</v>
      </c>
      <c r="E105" s="248"/>
      <c r="F105" s="47">
        <f>ROUND((D105)/(B105/100),1)</f>
        <v>94.6</v>
      </c>
      <c r="G105" s="247"/>
      <c r="H105" s="563">
        <v>15133.13</v>
      </c>
      <c r="I105" s="248"/>
      <c r="J105" s="47">
        <f>ROUND((H105)/(B105/100),1)</f>
        <v>94.7</v>
      </c>
      <c r="K105" s="247"/>
      <c r="L105" s="563">
        <v>15616.12695</v>
      </c>
      <c r="M105" s="248"/>
      <c r="N105" s="47">
        <f>ROUND((L105)/(B105/100),1)</f>
        <v>97.7</v>
      </c>
      <c r="Q105" s="173"/>
    </row>
    <row r="107" ht="15">
      <c r="A107" t="s">
        <v>107</v>
      </c>
    </row>
    <row r="109" ht="15">
      <c r="A109" t="s">
        <v>140</v>
      </c>
    </row>
    <row r="110" ht="15">
      <c r="A110" t="s">
        <v>141</v>
      </c>
    </row>
    <row r="111" ht="15">
      <c r="A111" t="s">
        <v>142</v>
      </c>
    </row>
    <row r="112" ht="15">
      <c r="A112" t="s">
        <v>159</v>
      </c>
    </row>
    <row r="113" ht="15">
      <c r="A113" t="s">
        <v>143</v>
      </c>
    </row>
    <row r="114" ht="15">
      <c r="A114" t="s">
        <v>144</v>
      </c>
    </row>
    <row r="115" ht="15">
      <c r="A115" t="s">
        <v>160</v>
      </c>
    </row>
    <row r="116" ht="15">
      <c r="A116" t="s">
        <v>161</v>
      </c>
    </row>
    <row r="117" ht="15">
      <c r="A117" t="s">
        <v>162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PageLayoutView="0" workbookViewId="0" topLeftCell="A91">
      <selection activeCell="O114" sqref="O114"/>
    </sheetView>
  </sheetViews>
  <sheetFormatPr defaultColWidth="9.140625" defaultRowHeight="15"/>
  <cols>
    <col min="1" max="1" width="22.421875" style="0" customWidth="1"/>
    <col min="2" max="4" width="12.7109375" style="209" customWidth="1"/>
    <col min="5" max="5" width="12.7109375" style="0" customWidth="1"/>
    <col min="6" max="6" width="6.57421875" style="0" customWidth="1"/>
    <col min="7" max="8" width="12.7109375" style="209" customWidth="1"/>
    <col min="9" max="9" width="12.7109375" style="0" customWidth="1"/>
    <col min="10" max="10" width="6.57421875" style="0" customWidth="1"/>
    <col min="11" max="12" width="12.7109375" style="209" customWidth="1"/>
    <col min="13" max="13" width="12.7109375" style="0" customWidth="1"/>
    <col min="14" max="14" width="8.421875" style="0" bestFit="1" customWidth="1"/>
    <col min="15" max="15" width="7.00390625" style="0" bestFit="1" customWidth="1"/>
  </cols>
  <sheetData>
    <row r="1" spans="1:8" ht="15">
      <c r="A1" s="1"/>
      <c r="H1" s="303" t="s">
        <v>113</v>
      </c>
    </row>
    <row r="2" spans="1:14" ht="16.5" thickBot="1">
      <c r="A2" s="2" t="s">
        <v>0</v>
      </c>
      <c r="B2" s="210" t="s">
        <v>1</v>
      </c>
      <c r="C2" s="210"/>
      <c r="F2" s="2"/>
      <c r="G2" s="210"/>
      <c r="J2" s="2"/>
      <c r="K2" s="210"/>
      <c r="N2" s="2"/>
    </row>
    <row r="3" spans="1:15" ht="15">
      <c r="A3" s="3" t="s">
        <v>2</v>
      </c>
      <c r="B3" s="211" t="s">
        <v>3</v>
      </c>
      <c r="C3" s="212" t="s">
        <v>4</v>
      </c>
      <c r="D3" s="213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278" t="s">
        <v>104</v>
      </c>
    </row>
    <row r="4" spans="1:15" ht="15.75" thickBot="1">
      <c r="A4" s="11"/>
      <c r="B4" s="214" t="s">
        <v>9</v>
      </c>
      <c r="C4" s="215" t="s">
        <v>10</v>
      </c>
      <c r="D4" s="216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279" t="s">
        <v>105</v>
      </c>
    </row>
    <row r="5" spans="1:15" ht="15.75" customHeight="1">
      <c r="A5" s="18" t="s">
        <v>16</v>
      </c>
      <c r="B5" s="304">
        <v>102130</v>
      </c>
      <c r="C5" s="305">
        <v>342480</v>
      </c>
      <c r="D5" s="19">
        <v>217734.39</v>
      </c>
      <c r="E5" s="19"/>
      <c r="F5" s="306">
        <f>ROUND((D5+E5)/(C5/100),1)</f>
        <v>63.6</v>
      </c>
      <c r="G5" s="452">
        <v>342130</v>
      </c>
      <c r="H5" s="453">
        <v>275726.96</v>
      </c>
      <c r="I5" s="453"/>
      <c r="J5" s="306">
        <f>ROUND((H5+I5)/(G5/100),1)</f>
        <v>80.6</v>
      </c>
      <c r="K5" s="308">
        <v>365630</v>
      </c>
      <c r="L5" s="19">
        <v>391699.53</v>
      </c>
      <c r="M5" s="19"/>
      <c r="N5" s="306">
        <f>ROUND((L5+M5)/(K5/100),1)</f>
        <v>107.1</v>
      </c>
      <c r="O5" s="62">
        <f>ROUND((L5+M5)/(B5/100),1)</f>
        <v>383.5</v>
      </c>
    </row>
    <row r="6" spans="1:15" ht="15.75" customHeight="1">
      <c r="A6" s="20" t="s">
        <v>17</v>
      </c>
      <c r="B6" s="309">
        <v>140000</v>
      </c>
      <c r="C6" s="310">
        <v>140000</v>
      </c>
      <c r="D6" s="21">
        <v>60000</v>
      </c>
      <c r="E6" s="21"/>
      <c r="F6" s="311">
        <f aca="true" t="shared" si="0" ref="F6:F32">ROUND((D6+E6)/(C6/100),1)</f>
        <v>42.9</v>
      </c>
      <c r="G6" s="454">
        <v>140000</v>
      </c>
      <c r="H6" s="455">
        <v>80000</v>
      </c>
      <c r="I6" s="455"/>
      <c r="J6" s="311">
        <f aca="true" t="shared" si="1" ref="J6:J32">ROUND((H6+I6)/(G6/100),1)</f>
        <v>57.1</v>
      </c>
      <c r="K6" s="313">
        <v>135000</v>
      </c>
      <c r="L6" s="21">
        <v>134893</v>
      </c>
      <c r="M6" s="21"/>
      <c r="N6" s="311">
        <f aca="true" t="shared" si="2" ref="N6:N32">ROUND((L6+M6)/(K6/100),1)</f>
        <v>99.9</v>
      </c>
      <c r="O6" s="62">
        <f aca="true" t="shared" si="3" ref="O6:O32">ROUND((L6+M6)/(B6/100),1)</f>
        <v>96.4</v>
      </c>
    </row>
    <row r="7" spans="1:15" ht="15.75" customHeight="1">
      <c r="A7" s="20" t="s">
        <v>18</v>
      </c>
      <c r="B7" s="309">
        <v>14000</v>
      </c>
      <c r="C7" s="310">
        <v>9000</v>
      </c>
      <c r="D7" s="21">
        <v>3926.2</v>
      </c>
      <c r="E7" s="21"/>
      <c r="F7" s="311">
        <f t="shared" si="0"/>
        <v>43.6</v>
      </c>
      <c r="G7" s="454">
        <v>9000</v>
      </c>
      <c r="H7" s="455">
        <v>6026.2</v>
      </c>
      <c r="I7" s="455"/>
      <c r="J7" s="311">
        <f t="shared" si="1"/>
        <v>67</v>
      </c>
      <c r="K7" s="313">
        <v>9000</v>
      </c>
      <c r="L7" s="21">
        <v>8126.2</v>
      </c>
      <c r="M7" s="21"/>
      <c r="N7" s="311">
        <f t="shared" si="2"/>
        <v>90.3</v>
      </c>
      <c r="O7" s="62">
        <f t="shared" si="3"/>
        <v>58</v>
      </c>
    </row>
    <row r="8" spans="1:15" ht="15.75" customHeight="1">
      <c r="A8" s="20" t="s">
        <v>19</v>
      </c>
      <c r="B8" s="309">
        <v>28000</v>
      </c>
      <c r="C8" s="310">
        <v>28000</v>
      </c>
      <c r="D8" s="21">
        <v>13599.52</v>
      </c>
      <c r="E8" s="21"/>
      <c r="F8" s="311">
        <f t="shared" si="0"/>
        <v>48.6</v>
      </c>
      <c r="G8" s="454">
        <v>28000</v>
      </c>
      <c r="H8" s="455">
        <v>18949.78</v>
      </c>
      <c r="I8" s="455"/>
      <c r="J8" s="311">
        <f t="shared" si="1"/>
        <v>67.7</v>
      </c>
      <c r="K8" s="313">
        <v>26000</v>
      </c>
      <c r="L8" s="21">
        <v>25479.11</v>
      </c>
      <c r="M8" s="21"/>
      <c r="N8" s="311">
        <f t="shared" si="2"/>
        <v>98</v>
      </c>
      <c r="O8" s="62">
        <f t="shared" si="3"/>
        <v>91</v>
      </c>
    </row>
    <row r="9" spans="1:15" ht="15.75" customHeight="1">
      <c r="A9" s="20" t="s">
        <v>20</v>
      </c>
      <c r="B9" s="309"/>
      <c r="C9" s="310"/>
      <c r="D9" s="21"/>
      <c r="E9" s="21"/>
      <c r="F9" s="311" t="e">
        <f t="shared" si="0"/>
        <v>#DIV/0!</v>
      </c>
      <c r="G9" s="454"/>
      <c r="H9" s="455"/>
      <c r="I9" s="455"/>
      <c r="J9" s="311" t="e">
        <f t="shared" si="1"/>
        <v>#DIV/0!</v>
      </c>
      <c r="K9" s="313"/>
      <c r="L9" s="21"/>
      <c r="M9" s="21"/>
      <c r="N9" s="311" t="e">
        <f t="shared" si="2"/>
        <v>#DIV/0!</v>
      </c>
      <c r="O9" s="62" t="e">
        <f t="shared" si="3"/>
        <v>#DIV/0!</v>
      </c>
    </row>
    <row r="10" spans="1:15" ht="15.75" customHeight="1">
      <c r="A10" s="20" t="s">
        <v>21</v>
      </c>
      <c r="B10" s="309"/>
      <c r="C10" s="310"/>
      <c r="D10" s="21"/>
      <c r="E10" s="21"/>
      <c r="F10" s="311" t="e">
        <f t="shared" si="0"/>
        <v>#DIV/0!</v>
      </c>
      <c r="G10" s="454"/>
      <c r="H10" s="455"/>
      <c r="I10" s="455"/>
      <c r="J10" s="311" t="e">
        <f t="shared" si="1"/>
        <v>#DIV/0!</v>
      </c>
      <c r="K10" s="313"/>
      <c r="L10" s="21"/>
      <c r="M10" s="21"/>
      <c r="N10" s="311" t="e">
        <f t="shared" si="2"/>
        <v>#DIV/0!</v>
      </c>
      <c r="O10" s="62" t="e">
        <f t="shared" si="3"/>
        <v>#DIV/0!</v>
      </c>
    </row>
    <row r="11" spans="1:15" ht="15.75" customHeight="1">
      <c r="A11" s="20" t="s">
        <v>22</v>
      </c>
      <c r="B11" s="309"/>
      <c r="C11" s="310"/>
      <c r="D11" s="21"/>
      <c r="E11" s="21"/>
      <c r="F11" s="311" t="e">
        <f t="shared" si="0"/>
        <v>#DIV/0!</v>
      </c>
      <c r="G11" s="454"/>
      <c r="H11" s="455"/>
      <c r="I11" s="455"/>
      <c r="J11" s="311" t="e">
        <f t="shared" si="1"/>
        <v>#DIV/0!</v>
      </c>
      <c r="K11" s="313"/>
      <c r="L11" s="21"/>
      <c r="M11" s="21"/>
      <c r="N11" s="311" t="e">
        <f t="shared" si="2"/>
        <v>#DIV/0!</v>
      </c>
      <c r="O11" s="62" t="e">
        <f t="shared" si="3"/>
        <v>#DIV/0!</v>
      </c>
    </row>
    <row r="12" spans="1:15" ht="15.75" customHeight="1">
      <c r="A12" s="20" t="s">
        <v>23</v>
      </c>
      <c r="B12" s="309">
        <v>52000</v>
      </c>
      <c r="C12" s="310">
        <v>52000</v>
      </c>
      <c r="D12" s="21">
        <v>24464.34</v>
      </c>
      <c r="E12" s="21"/>
      <c r="F12" s="311">
        <f t="shared" si="0"/>
        <v>47</v>
      </c>
      <c r="G12" s="454">
        <v>52000</v>
      </c>
      <c r="H12" s="455">
        <v>54089.31</v>
      </c>
      <c r="I12" s="455"/>
      <c r="J12" s="311">
        <f t="shared" si="1"/>
        <v>104</v>
      </c>
      <c r="K12" s="313">
        <v>55000</v>
      </c>
      <c r="L12" s="21">
        <v>82846.61</v>
      </c>
      <c r="M12" s="21"/>
      <c r="N12" s="311">
        <f t="shared" si="2"/>
        <v>150.6</v>
      </c>
      <c r="O12" s="62">
        <f t="shared" si="3"/>
        <v>159.3</v>
      </c>
    </row>
    <row r="13" spans="1:15" ht="15.75" customHeight="1">
      <c r="A13" s="20" t="s">
        <v>24</v>
      </c>
      <c r="B13" s="309">
        <v>2000</v>
      </c>
      <c r="C13" s="310">
        <v>2000</v>
      </c>
      <c r="D13" s="21">
        <v>0</v>
      </c>
      <c r="E13" s="21"/>
      <c r="F13" s="311">
        <f t="shared" si="0"/>
        <v>0</v>
      </c>
      <c r="G13" s="454">
        <v>2000</v>
      </c>
      <c r="H13" s="455"/>
      <c r="I13" s="455"/>
      <c r="J13" s="311">
        <f t="shared" si="1"/>
        <v>0</v>
      </c>
      <c r="K13" s="313">
        <v>1000</v>
      </c>
      <c r="L13" s="21">
        <v>914</v>
      </c>
      <c r="M13" s="21"/>
      <c r="N13" s="311">
        <f t="shared" si="2"/>
        <v>91.4</v>
      </c>
      <c r="O13" s="62">
        <f t="shared" si="3"/>
        <v>45.7</v>
      </c>
    </row>
    <row r="14" spans="1:15" ht="15.75" customHeight="1">
      <c r="A14" s="20" t="s">
        <v>25</v>
      </c>
      <c r="B14" s="309">
        <v>1000</v>
      </c>
      <c r="C14" s="310">
        <v>1000</v>
      </c>
      <c r="D14" s="21">
        <v>286</v>
      </c>
      <c r="E14" s="21"/>
      <c r="F14" s="311">
        <f t="shared" si="0"/>
        <v>28.6</v>
      </c>
      <c r="G14" s="454">
        <v>1000</v>
      </c>
      <c r="H14" s="455">
        <v>642</v>
      </c>
      <c r="I14" s="455"/>
      <c r="J14" s="311">
        <f t="shared" si="1"/>
        <v>64.2</v>
      </c>
      <c r="K14" s="313">
        <v>1000</v>
      </c>
      <c r="L14" s="21">
        <v>991</v>
      </c>
      <c r="M14" s="21"/>
      <c r="N14" s="311">
        <f t="shared" si="2"/>
        <v>99.1</v>
      </c>
      <c r="O14" s="62">
        <f t="shared" si="3"/>
        <v>99.1</v>
      </c>
    </row>
    <row r="15" spans="1:15" ht="15.75" customHeight="1">
      <c r="A15" s="20" t="s">
        <v>26</v>
      </c>
      <c r="B15" s="309">
        <v>189000</v>
      </c>
      <c r="C15" s="310">
        <v>189000</v>
      </c>
      <c r="D15" s="21">
        <v>97285.94</v>
      </c>
      <c r="E15" s="21"/>
      <c r="F15" s="311">
        <f t="shared" si="0"/>
        <v>51.5</v>
      </c>
      <c r="G15" s="454">
        <v>189000</v>
      </c>
      <c r="H15" s="455">
        <v>137272.94</v>
      </c>
      <c r="I15" s="455"/>
      <c r="J15" s="311">
        <f t="shared" si="1"/>
        <v>72.6</v>
      </c>
      <c r="K15" s="313">
        <v>189000</v>
      </c>
      <c r="L15" s="21">
        <v>182316.09</v>
      </c>
      <c r="M15" s="21"/>
      <c r="N15" s="311">
        <f t="shared" si="2"/>
        <v>96.5</v>
      </c>
      <c r="O15" s="62">
        <f t="shared" si="3"/>
        <v>96.5</v>
      </c>
    </row>
    <row r="16" spans="1:15" ht="15.75" customHeight="1">
      <c r="A16" s="20" t="s">
        <v>27</v>
      </c>
      <c r="B16" s="309">
        <v>4472103</v>
      </c>
      <c r="C16" s="310">
        <v>4507103</v>
      </c>
      <c r="D16" s="21">
        <v>2157727.89</v>
      </c>
      <c r="E16" s="21"/>
      <c r="F16" s="311">
        <f t="shared" si="0"/>
        <v>47.9</v>
      </c>
      <c r="G16" s="454">
        <v>4507103</v>
      </c>
      <c r="H16" s="455">
        <v>3266121.19</v>
      </c>
      <c r="I16" s="455"/>
      <c r="J16" s="311">
        <f t="shared" si="1"/>
        <v>72.5</v>
      </c>
      <c r="K16" s="313">
        <v>4507103</v>
      </c>
      <c r="L16" s="21">
        <v>4460745.89</v>
      </c>
      <c r="M16" s="21"/>
      <c r="N16" s="311">
        <f t="shared" si="2"/>
        <v>99</v>
      </c>
      <c r="O16" s="62">
        <f t="shared" si="3"/>
        <v>99.7</v>
      </c>
    </row>
    <row r="17" spans="1:15" ht="15.75" customHeight="1">
      <c r="A17" s="20" t="s">
        <v>28</v>
      </c>
      <c r="B17" s="309">
        <v>500</v>
      </c>
      <c r="C17" s="310"/>
      <c r="D17" s="21"/>
      <c r="E17" s="21"/>
      <c r="F17" s="311" t="e">
        <f t="shared" si="0"/>
        <v>#DIV/0!</v>
      </c>
      <c r="G17" s="454">
        <v>500</v>
      </c>
      <c r="H17" s="455"/>
      <c r="I17" s="455"/>
      <c r="J17" s="311">
        <f t="shared" si="1"/>
        <v>0</v>
      </c>
      <c r="K17" s="313">
        <v>500</v>
      </c>
      <c r="L17" s="21"/>
      <c r="M17" s="21"/>
      <c r="N17" s="311">
        <f t="shared" si="2"/>
        <v>0</v>
      </c>
      <c r="O17" s="62">
        <f t="shared" si="3"/>
        <v>0</v>
      </c>
    </row>
    <row r="18" spans="1:15" ht="15.75" customHeight="1">
      <c r="A18" s="20" t="s">
        <v>29</v>
      </c>
      <c r="B18" s="309"/>
      <c r="C18" s="310"/>
      <c r="D18" s="21"/>
      <c r="E18" s="21"/>
      <c r="F18" s="311" t="e">
        <f t="shared" si="0"/>
        <v>#DIV/0!</v>
      </c>
      <c r="G18" s="454"/>
      <c r="H18" s="455"/>
      <c r="I18" s="455"/>
      <c r="J18" s="311" t="e">
        <f t="shared" si="1"/>
        <v>#DIV/0!</v>
      </c>
      <c r="K18" s="313"/>
      <c r="L18" s="21"/>
      <c r="M18" s="21"/>
      <c r="N18" s="311" t="e">
        <f t="shared" si="2"/>
        <v>#DIV/0!</v>
      </c>
      <c r="O18" s="62" t="e">
        <f t="shared" si="3"/>
        <v>#DIV/0!</v>
      </c>
    </row>
    <row r="19" spans="1:15" ht="15.75" customHeight="1">
      <c r="A19" s="20" t="s">
        <v>30</v>
      </c>
      <c r="B19" s="309"/>
      <c r="C19" s="310"/>
      <c r="D19" s="21"/>
      <c r="E19" s="21"/>
      <c r="F19" s="311" t="e">
        <f t="shared" si="0"/>
        <v>#DIV/0!</v>
      </c>
      <c r="G19" s="454"/>
      <c r="H19" s="455"/>
      <c r="I19" s="455"/>
      <c r="J19" s="311" t="e">
        <f t="shared" si="1"/>
        <v>#DIV/0!</v>
      </c>
      <c r="K19" s="313"/>
      <c r="L19" s="21"/>
      <c r="M19" s="21"/>
      <c r="N19" s="311" t="e">
        <f t="shared" si="2"/>
        <v>#DIV/0!</v>
      </c>
      <c r="O19" s="62" t="e">
        <f t="shared" si="3"/>
        <v>#DIV/0!</v>
      </c>
    </row>
    <row r="20" spans="1:15" ht="15.75" customHeight="1">
      <c r="A20" s="20" t="s">
        <v>31</v>
      </c>
      <c r="B20" s="309"/>
      <c r="C20" s="310"/>
      <c r="D20" s="21"/>
      <c r="E20" s="21"/>
      <c r="F20" s="311" t="e">
        <f t="shared" si="0"/>
        <v>#DIV/0!</v>
      </c>
      <c r="G20" s="454"/>
      <c r="H20" s="455"/>
      <c r="I20" s="455"/>
      <c r="J20" s="311" t="e">
        <f t="shared" si="1"/>
        <v>#DIV/0!</v>
      </c>
      <c r="K20" s="313"/>
      <c r="L20" s="21"/>
      <c r="M20" s="21"/>
      <c r="N20" s="311" t="e">
        <f t="shared" si="2"/>
        <v>#DIV/0!</v>
      </c>
      <c r="O20" s="62" t="e">
        <f t="shared" si="3"/>
        <v>#DIV/0!</v>
      </c>
    </row>
    <row r="21" spans="1:15" ht="15.75" customHeight="1">
      <c r="A21" s="20" t="s">
        <v>32</v>
      </c>
      <c r="B21" s="309"/>
      <c r="C21" s="310"/>
      <c r="D21" s="21"/>
      <c r="E21" s="21"/>
      <c r="F21" s="311" t="e">
        <f t="shared" si="0"/>
        <v>#DIV/0!</v>
      </c>
      <c r="G21" s="454"/>
      <c r="H21" s="455"/>
      <c r="I21" s="455"/>
      <c r="J21" s="311" t="e">
        <f t="shared" si="1"/>
        <v>#DIV/0!</v>
      </c>
      <c r="K21" s="313"/>
      <c r="L21" s="21"/>
      <c r="M21" s="21"/>
      <c r="N21" s="311" t="e">
        <f t="shared" si="2"/>
        <v>#DIV/0!</v>
      </c>
      <c r="O21" s="62" t="e">
        <f t="shared" si="3"/>
        <v>#DIV/0!</v>
      </c>
    </row>
    <row r="22" spans="1:15" ht="15.75" customHeight="1">
      <c r="A22" s="20" t="s">
        <v>33</v>
      </c>
      <c r="B22" s="309"/>
      <c r="C22" s="310"/>
      <c r="D22" s="21"/>
      <c r="E22" s="21"/>
      <c r="F22" s="311" t="e">
        <f t="shared" si="0"/>
        <v>#DIV/0!</v>
      </c>
      <c r="G22" s="454"/>
      <c r="H22" s="455"/>
      <c r="I22" s="455"/>
      <c r="J22" s="311" t="e">
        <f t="shared" si="1"/>
        <v>#DIV/0!</v>
      </c>
      <c r="K22" s="313"/>
      <c r="L22" s="21"/>
      <c r="M22" s="21"/>
      <c r="N22" s="311" t="e">
        <f t="shared" si="2"/>
        <v>#DIV/0!</v>
      </c>
      <c r="O22" s="62" t="e">
        <f t="shared" si="3"/>
        <v>#DIV/0!</v>
      </c>
    </row>
    <row r="23" spans="1:15" ht="15.75" customHeight="1">
      <c r="A23" s="20" t="s">
        <v>34</v>
      </c>
      <c r="B23" s="309">
        <v>36000</v>
      </c>
      <c r="C23" s="310">
        <v>20000</v>
      </c>
      <c r="D23" s="21">
        <v>12030</v>
      </c>
      <c r="E23" s="21"/>
      <c r="F23" s="311">
        <f t="shared" si="0"/>
        <v>60.2</v>
      </c>
      <c r="G23" s="454">
        <v>20000</v>
      </c>
      <c r="H23" s="455">
        <v>13979.67</v>
      </c>
      <c r="I23" s="455"/>
      <c r="J23" s="311">
        <f t="shared" si="1"/>
        <v>69.9</v>
      </c>
      <c r="K23" s="313">
        <v>18800</v>
      </c>
      <c r="L23" s="21">
        <v>18733.76</v>
      </c>
      <c r="M23" s="21"/>
      <c r="N23" s="311">
        <f t="shared" si="2"/>
        <v>99.6</v>
      </c>
      <c r="O23" s="62">
        <f t="shared" si="3"/>
        <v>52</v>
      </c>
    </row>
    <row r="24" spans="1:15" ht="15.75" customHeight="1">
      <c r="A24" s="20" t="s">
        <v>35</v>
      </c>
      <c r="B24" s="309">
        <v>65417</v>
      </c>
      <c r="C24" s="310">
        <v>65417</v>
      </c>
      <c r="D24" s="21">
        <v>32718</v>
      </c>
      <c r="E24" s="21"/>
      <c r="F24" s="311">
        <f t="shared" si="0"/>
        <v>50</v>
      </c>
      <c r="G24" s="454">
        <v>65417</v>
      </c>
      <c r="H24" s="455">
        <v>49077</v>
      </c>
      <c r="I24" s="455"/>
      <c r="J24" s="311">
        <f t="shared" si="1"/>
        <v>75</v>
      </c>
      <c r="K24" s="313">
        <v>65417</v>
      </c>
      <c r="L24" s="21">
        <v>65417</v>
      </c>
      <c r="M24" s="21"/>
      <c r="N24" s="311">
        <f t="shared" si="2"/>
        <v>100</v>
      </c>
      <c r="O24" s="62">
        <f t="shared" si="3"/>
        <v>100</v>
      </c>
    </row>
    <row r="25" spans="1:15" ht="15.75" customHeight="1">
      <c r="A25" s="20" t="s">
        <v>36</v>
      </c>
      <c r="B25" s="309"/>
      <c r="C25" s="310"/>
      <c r="D25" s="21"/>
      <c r="E25" s="21"/>
      <c r="F25" s="311" t="e">
        <f t="shared" si="0"/>
        <v>#DIV/0!</v>
      </c>
      <c r="G25" s="454"/>
      <c r="H25" s="455"/>
      <c r="I25" s="455"/>
      <c r="J25" s="311" t="e">
        <f t="shared" si="1"/>
        <v>#DIV/0!</v>
      </c>
      <c r="K25" s="313"/>
      <c r="L25" s="21"/>
      <c r="M25" s="21"/>
      <c r="N25" s="311" t="e">
        <f t="shared" si="2"/>
        <v>#DIV/0!</v>
      </c>
      <c r="O25" s="62" t="e">
        <f t="shared" si="3"/>
        <v>#DIV/0!</v>
      </c>
    </row>
    <row r="26" spans="1:15" ht="15.75" customHeight="1">
      <c r="A26" s="20" t="s">
        <v>37</v>
      </c>
      <c r="B26" s="309"/>
      <c r="C26" s="310"/>
      <c r="D26" s="21"/>
      <c r="E26" s="21"/>
      <c r="F26" s="311" t="e">
        <f t="shared" si="0"/>
        <v>#DIV/0!</v>
      </c>
      <c r="G26" s="454"/>
      <c r="H26" s="455"/>
      <c r="I26" s="455"/>
      <c r="J26" s="311" t="e">
        <f t="shared" si="1"/>
        <v>#DIV/0!</v>
      </c>
      <c r="K26" s="313"/>
      <c r="L26" s="21"/>
      <c r="M26" s="21"/>
      <c r="N26" s="311" t="e">
        <f t="shared" si="2"/>
        <v>#DIV/0!</v>
      </c>
      <c r="O26" s="62" t="e">
        <f t="shared" si="3"/>
        <v>#DIV/0!</v>
      </c>
    </row>
    <row r="27" spans="1:15" ht="15.75" customHeight="1">
      <c r="A27" s="20" t="s">
        <v>38</v>
      </c>
      <c r="B27" s="309"/>
      <c r="C27" s="310"/>
      <c r="D27" s="21"/>
      <c r="E27" s="21"/>
      <c r="F27" s="311" t="e">
        <f t="shared" si="0"/>
        <v>#DIV/0!</v>
      </c>
      <c r="G27" s="454"/>
      <c r="H27" s="455"/>
      <c r="I27" s="455"/>
      <c r="J27" s="311" t="e">
        <f t="shared" si="1"/>
        <v>#DIV/0!</v>
      </c>
      <c r="K27" s="313"/>
      <c r="L27" s="21"/>
      <c r="M27" s="21"/>
      <c r="N27" s="311" t="e">
        <f t="shared" si="2"/>
        <v>#DIV/0!</v>
      </c>
      <c r="O27" s="62" t="e">
        <f t="shared" si="3"/>
        <v>#DIV/0!</v>
      </c>
    </row>
    <row r="28" spans="1:15" ht="15.75" customHeight="1">
      <c r="A28" s="20" t="s">
        <v>39</v>
      </c>
      <c r="B28" s="309"/>
      <c r="C28" s="310"/>
      <c r="D28" s="21"/>
      <c r="E28" s="21"/>
      <c r="F28" s="311" t="e">
        <f t="shared" si="0"/>
        <v>#DIV/0!</v>
      </c>
      <c r="G28" s="454"/>
      <c r="H28" s="455"/>
      <c r="I28" s="455"/>
      <c r="J28" s="311" t="e">
        <f t="shared" si="1"/>
        <v>#DIV/0!</v>
      </c>
      <c r="K28" s="313"/>
      <c r="L28" s="21"/>
      <c r="M28" s="21"/>
      <c r="N28" s="311" t="e">
        <f t="shared" si="2"/>
        <v>#DIV/0!</v>
      </c>
      <c r="O28" s="62" t="e">
        <f t="shared" si="3"/>
        <v>#DIV/0!</v>
      </c>
    </row>
    <row r="29" spans="1:15" ht="15.75" customHeight="1">
      <c r="A29" s="20" t="s">
        <v>40</v>
      </c>
      <c r="B29" s="309"/>
      <c r="C29" s="310"/>
      <c r="D29" s="21"/>
      <c r="E29" s="21"/>
      <c r="F29" s="311" t="e">
        <f t="shared" si="0"/>
        <v>#DIV/0!</v>
      </c>
      <c r="G29" s="454"/>
      <c r="H29" s="455"/>
      <c r="I29" s="455"/>
      <c r="J29" s="311" t="e">
        <f t="shared" si="1"/>
        <v>#DIV/0!</v>
      </c>
      <c r="K29" s="313"/>
      <c r="L29" s="21"/>
      <c r="M29" s="21"/>
      <c r="N29" s="311" t="e">
        <f t="shared" si="2"/>
        <v>#DIV/0!</v>
      </c>
      <c r="O29" s="62" t="e">
        <f t="shared" si="3"/>
        <v>#DIV/0!</v>
      </c>
    </row>
    <row r="30" spans="1:15" ht="15.75" customHeight="1">
      <c r="A30" s="20" t="s">
        <v>41</v>
      </c>
      <c r="B30" s="314"/>
      <c r="C30" s="315"/>
      <c r="D30" s="316"/>
      <c r="E30" s="316"/>
      <c r="F30" s="317" t="e">
        <f>ROUND((D30+E30)/(C30/100),1)</f>
        <v>#DIV/0!</v>
      </c>
      <c r="G30" s="456"/>
      <c r="H30" s="457"/>
      <c r="I30" s="457"/>
      <c r="J30" s="317" t="e">
        <f>ROUND((H30+I30)/(G30/100),1)</f>
        <v>#DIV/0!</v>
      </c>
      <c r="K30" s="319"/>
      <c r="L30" s="316"/>
      <c r="M30" s="316"/>
      <c r="N30" s="317" t="e">
        <f>ROUND((L30+M30)/(K30/100),1)</f>
        <v>#DIV/0!</v>
      </c>
      <c r="O30" s="62" t="e">
        <f t="shared" si="3"/>
        <v>#DIV/0!</v>
      </c>
    </row>
    <row r="31" spans="1:15" ht="15.75" customHeight="1" thickBot="1">
      <c r="A31" s="22" t="s">
        <v>42</v>
      </c>
      <c r="B31" s="320"/>
      <c r="C31" s="321">
        <v>16000</v>
      </c>
      <c r="D31" s="322">
        <v>7513</v>
      </c>
      <c r="E31" s="322"/>
      <c r="F31" s="317">
        <f>ROUND((D31+E31)/(C31/100),1)</f>
        <v>47</v>
      </c>
      <c r="G31" s="458">
        <v>16000</v>
      </c>
      <c r="H31" s="458">
        <v>10969</v>
      </c>
      <c r="I31" s="458"/>
      <c r="J31" s="317">
        <f>ROUND((H31+I31)/(G31/100),1)</f>
        <v>68.6</v>
      </c>
      <c r="K31" s="322">
        <v>14800</v>
      </c>
      <c r="L31" s="322">
        <v>14754</v>
      </c>
      <c r="M31" s="322"/>
      <c r="N31" s="317">
        <f>ROUND((L31+M31)/(K31/100),1)</f>
        <v>99.7</v>
      </c>
      <c r="O31" s="62" t="e">
        <f t="shared" si="3"/>
        <v>#DIV/0!</v>
      </c>
    </row>
    <row r="32" spans="1:15" ht="15.75" customHeight="1" thickBot="1">
      <c r="A32" s="23" t="s">
        <v>43</v>
      </c>
      <c r="B32" s="286">
        <f>SUM(B5:B31)</f>
        <v>5102150</v>
      </c>
      <c r="C32" s="323">
        <f>SUM(C5:C31)</f>
        <v>5372000</v>
      </c>
      <c r="D32" s="326">
        <f>SUM(D5:D31)</f>
        <v>2627285.2800000003</v>
      </c>
      <c r="E32" s="324">
        <f>SUM(E5:E30)</f>
        <v>0</v>
      </c>
      <c r="F32" s="325">
        <f t="shared" si="0"/>
        <v>48.9</v>
      </c>
      <c r="G32" s="459">
        <f>SUM(G5:G31)</f>
        <v>5372150</v>
      </c>
      <c r="H32" s="460">
        <f>SUM(H5:H31)</f>
        <v>3912854.05</v>
      </c>
      <c r="I32" s="460">
        <f>SUM(I5:I30)</f>
        <v>0</v>
      </c>
      <c r="J32" s="325">
        <f t="shared" si="1"/>
        <v>72.8</v>
      </c>
      <c r="K32" s="286">
        <f>SUM(K5:K31)</f>
        <v>5388250</v>
      </c>
      <c r="L32" s="326">
        <f>SUM(L5:L31)</f>
        <v>5386916.1899999995</v>
      </c>
      <c r="M32" s="324">
        <f>SUM(M5:M30)</f>
        <v>0</v>
      </c>
      <c r="N32" s="325">
        <f t="shared" si="2"/>
        <v>100</v>
      </c>
      <c r="O32" s="62">
        <f t="shared" si="3"/>
        <v>105.6</v>
      </c>
    </row>
    <row r="35" spans="1:2" ht="15.75" thickBot="1">
      <c r="A35" s="48" t="s">
        <v>55</v>
      </c>
      <c r="B35" s="224"/>
    </row>
    <row r="36" spans="1:4" ht="15.75" thickBot="1">
      <c r="A36" s="49"/>
      <c r="B36" s="225" t="s">
        <v>10</v>
      </c>
      <c r="C36" s="226" t="s">
        <v>14</v>
      </c>
      <c r="D36" s="227" t="s">
        <v>15</v>
      </c>
    </row>
    <row r="37" spans="1:4" ht="15.75" customHeight="1">
      <c r="A37" s="53" t="s">
        <v>56</v>
      </c>
      <c r="B37" s="196">
        <v>98109.55</v>
      </c>
      <c r="C37" s="197">
        <v>81750.55</v>
      </c>
      <c r="D37" s="198">
        <v>65410.55</v>
      </c>
    </row>
    <row r="38" spans="1:4" ht="15.75" customHeight="1">
      <c r="A38" s="53" t="s">
        <v>57</v>
      </c>
      <c r="B38" s="199">
        <v>90000</v>
      </c>
      <c r="C38" s="200">
        <v>90000</v>
      </c>
      <c r="D38" s="201">
        <v>90000</v>
      </c>
    </row>
    <row r="39" spans="1:4" ht="15.75" customHeight="1">
      <c r="A39" s="53" t="s">
        <v>58</v>
      </c>
      <c r="B39" s="199">
        <v>99999</v>
      </c>
      <c r="C39" s="200">
        <v>104419</v>
      </c>
      <c r="D39" s="201">
        <v>99327</v>
      </c>
    </row>
    <row r="40" spans="1:4" ht="15.75" customHeight="1">
      <c r="A40" s="53" t="s">
        <v>59</v>
      </c>
      <c r="B40" s="199">
        <v>135321.67</v>
      </c>
      <c r="C40" s="200">
        <v>153073.07</v>
      </c>
      <c r="D40" s="201">
        <v>17728</v>
      </c>
    </row>
    <row r="41" spans="1:4" ht="15.75" customHeight="1">
      <c r="A41" s="53" t="s">
        <v>60</v>
      </c>
      <c r="B41" s="199">
        <v>13516.4</v>
      </c>
      <c r="C41" s="200">
        <v>0</v>
      </c>
      <c r="D41" s="201">
        <v>32272.4</v>
      </c>
    </row>
    <row r="42" spans="1:4" ht="15.75" customHeight="1" thickBot="1">
      <c r="A42" s="58" t="s">
        <v>101</v>
      </c>
      <c r="B42" s="202">
        <v>315264</v>
      </c>
      <c r="C42" s="203">
        <v>331623</v>
      </c>
      <c r="D42" s="204">
        <v>347963</v>
      </c>
    </row>
    <row r="46" spans="1:14" ht="16.5" thickBot="1">
      <c r="A46" s="2" t="s">
        <v>62</v>
      </c>
      <c r="B46" s="210" t="s">
        <v>1</v>
      </c>
      <c r="C46" s="210"/>
      <c r="F46" s="2"/>
      <c r="G46" s="210"/>
      <c r="J46" s="2"/>
      <c r="K46" s="228"/>
      <c r="L46" s="229"/>
      <c r="N46" s="2"/>
    </row>
    <row r="47" spans="1:15" ht="15">
      <c r="A47" s="3" t="s">
        <v>2</v>
      </c>
      <c r="B47" s="211" t="s">
        <v>3</v>
      </c>
      <c r="C47" s="9" t="s">
        <v>4</v>
      </c>
      <c r="D47" s="230" t="s">
        <v>5</v>
      </c>
      <c r="E47" s="75"/>
      <c r="F47" s="76" t="s">
        <v>6</v>
      </c>
      <c r="G47" s="5" t="s">
        <v>4</v>
      </c>
      <c r="H47" s="6" t="s">
        <v>7</v>
      </c>
      <c r="I47" s="77"/>
      <c r="J47" s="76" t="s">
        <v>6</v>
      </c>
      <c r="K47" s="78" t="s">
        <v>4</v>
      </c>
      <c r="L47" s="6" t="s">
        <v>8</v>
      </c>
      <c r="M47" s="77"/>
      <c r="N47" s="76" t="s">
        <v>6</v>
      </c>
      <c r="O47" s="278" t="s">
        <v>104</v>
      </c>
    </row>
    <row r="48" spans="1:15" ht="15.75" thickBot="1">
      <c r="A48" s="11"/>
      <c r="B48" s="214" t="s">
        <v>9</v>
      </c>
      <c r="C48" s="16" t="s">
        <v>10</v>
      </c>
      <c r="D48" s="231" t="s">
        <v>11</v>
      </c>
      <c r="E48" s="15" t="s">
        <v>12</v>
      </c>
      <c r="F48" s="80" t="s">
        <v>13</v>
      </c>
      <c r="G48" s="13" t="s">
        <v>14</v>
      </c>
      <c r="H48" s="14" t="s">
        <v>11</v>
      </c>
      <c r="I48" s="81" t="s">
        <v>12</v>
      </c>
      <c r="J48" s="80" t="s">
        <v>13</v>
      </c>
      <c r="K48" s="82" t="s">
        <v>15</v>
      </c>
      <c r="L48" s="14" t="s">
        <v>11</v>
      </c>
      <c r="M48" s="81" t="s">
        <v>12</v>
      </c>
      <c r="N48" s="80" t="s">
        <v>13</v>
      </c>
      <c r="O48" s="279" t="s">
        <v>105</v>
      </c>
    </row>
    <row r="49" spans="1:15" ht="15">
      <c r="A49" s="83" t="s">
        <v>63</v>
      </c>
      <c r="B49" s="62"/>
      <c r="C49" s="63">
        <v>270000</v>
      </c>
      <c r="D49" s="84">
        <v>136870</v>
      </c>
      <c r="E49" s="85"/>
      <c r="F49" s="86">
        <f>ROUND((D49+E49)/(C49/100),1)</f>
        <v>50.7</v>
      </c>
      <c r="G49" s="87">
        <v>270000</v>
      </c>
      <c r="H49" s="88">
        <v>174186</v>
      </c>
      <c r="I49" s="89"/>
      <c r="J49" s="86">
        <f>ROUND((H49+I49)/(G49/100),1)</f>
        <v>64.5</v>
      </c>
      <c r="K49" s="90">
        <v>230000</v>
      </c>
      <c r="L49" s="88">
        <v>229607</v>
      </c>
      <c r="M49" s="89"/>
      <c r="N49" s="86">
        <f>ROUND((L49+M49)/(K49/100),1)</f>
        <v>99.8</v>
      </c>
      <c r="O49" s="62" t="e">
        <f aca="true" t="shared" si="4" ref="O49:O80">ROUND((L49+M49)/(B49/100),1)</f>
        <v>#DIV/0!</v>
      </c>
    </row>
    <row r="50" spans="1:15" ht="15">
      <c r="A50" s="91" t="s">
        <v>64</v>
      </c>
      <c r="B50" s="64">
        <v>252000</v>
      </c>
      <c r="C50" s="65">
        <v>252000</v>
      </c>
      <c r="D50" s="92">
        <v>141200</v>
      </c>
      <c r="E50" s="93"/>
      <c r="F50" s="94">
        <f aca="true" t="shared" si="5" ref="F50:F80">ROUND((D50+E50)/(C50/100),1)</f>
        <v>56</v>
      </c>
      <c r="G50" s="95">
        <v>252000</v>
      </c>
      <c r="H50" s="96">
        <v>201500</v>
      </c>
      <c r="I50" s="97"/>
      <c r="J50" s="94">
        <f aca="true" t="shared" si="6" ref="J50:J80">ROUND((H50+I50)/(G50/100),1)</f>
        <v>80</v>
      </c>
      <c r="K50" s="98">
        <v>261000</v>
      </c>
      <c r="L50" s="96">
        <v>261800</v>
      </c>
      <c r="M50" s="97"/>
      <c r="N50" s="94">
        <f aca="true" t="shared" si="7" ref="N50:N80">ROUND((L50+M50)/(K50/100),1)</f>
        <v>100.3</v>
      </c>
      <c r="O50" s="62">
        <f t="shared" si="4"/>
        <v>103.9</v>
      </c>
    </row>
    <row r="51" spans="1:15" ht="15">
      <c r="A51" s="91" t="s">
        <v>65</v>
      </c>
      <c r="B51" s="64"/>
      <c r="C51" s="65"/>
      <c r="D51" s="92"/>
      <c r="E51" s="93"/>
      <c r="F51" s="94" t="e">
        <f t="shared" si="5"/>
        <v>#DIV/0!</v>
      </c>
      <c r="G51" s="95"/>
      <c r="H51" s="96"/>
      <c r="I51" s="97"/>
      <c r="J51" s="94" t="e">
        <f t="shared" si="6"/>
        <v>#DIV/0!</v>
      </c>
      <c r="K51" s="98"/>
      <c r="L51" s="96"/>
      <c r="M51" s="97"/>
      <c r="N51" s="94" t="e">
        <f t="shared" si="7"/>
        <v>#DIV/0!</v>
      </c>
      <c r="O51" s="62" t="e">
        <f t="shared" si="4"/>
        <v>#DIV/0!</v>
      </c>
    </row>
    <row r="52" spans="1:15" ht="15">
      <c r="A52" s="91" t="s">
        <v>66</v>
      </c>
      <c r="B52" s="64"/>
      <c r="C52" s="65"/>
      <c r="D52" s="92"/>
      <c r="E52" s="93"/>
      <c r="F52" s="94" t="e">
        <f t="shared" si="5"/>
        <v>#DIV/0!</v>
      </c>
      <c r="G52" s="95"/>
      <c r="H52" s="96"/>
      <c r="I52" s="97"/>
      <c r="J52" s="94" t="e">
        <f t="shared" si="6"/>
        <v>#DIV/0!</v>
      </c>
      <c r="K52" s="98"/>
      <c r="L52" s="96"/>
      <c r="M52" s="97"/>
      <c r="N52" s="94" t="e">
        <f t="shared" si="7"/>
        <v>#DIV/0!</v>
      </c>
      <c r="O52" s="62" t="e">
        <f t="shared" si="4"/>
        <v>#DIV/0!</v>
      </c>
    </row>
    <row r="53" spans="1:15" ht="15">
      <c r="A53" s="91" t="s">
        <v>67</v>
      </c>
      <c r="B53" s="64"/>
      <c r="C53" s="65"/>
      <c r="D53" s="92"/>
      <c r="E53" s="93"/>
      <c r="F53" s="94" t="e">
        <f t="shared" si="5"/>
        <v>#DIV/0!</v>
      </c>
      <c r="G53" s="95"/>
      <c r="H53" s="96"/>
      <c r="I53" s="97"/>
      <c r="J53" s="94" t="e">
        <f t="shared" si="6"/>
        <v>#DIV/0!</v>
      </c>
      <c r="K53" s="98"/>
      <c r="L53" s="96"/>
      <c r="M53" s="97"/>
      <c r="N53" s="94" t="e">
        <f t="shared" si="7"/>
        <v>#DIV/0!</v>
      </c>
      <c r="O53" s="62" t="e">
        <f t="shared" si="4"/>
        <v>#DIV/0!</v>
      </c>
    </row>
    <row r="54" spans="1:15" ht="15">
      <c r="A54" s="91" t="s">
        <v>68</v>
      </c>
      <c r="B54" s="64"/>
      <c r="C54" s="65"/>
      <c r="D54" s="92"/>
      <c r="E54" s="93"/>
      <c r="F54" s="94" t="e">
        <f t="shared" si="5"/>
        <v>#DIV/0!</v>
      </c>
      <c r="G54" s="95"/>
      <c r="H54" s="96"/>
      <c r="I54" s="97"/>
      <c r="J54" s="94" t="e">
        <f t="shared" si="6"/>
        <v>#DIV/0!</v>
      </c>
      <c r="K54" s="98"/>
      <c r="L54" s="96"/>
      <c r="M54" s="97"/>
      <c r="N54" s="94" t="e">
        <f t="shared" si="7"/>
        <v>#DIV/0!</v>
      </c>
      <c r="O54" s="62" t="e">
        <f t="shared" si="4"/>
        <v>#DIV/0!</v>
      </c>
    </row>
    <row r="55" spans="1:15" ht="15">
      <c r="A55" s="91" t="s">
        <v>69</v>
      </c>
      <c r="B55" s="64"/>
      <c r="C55" s="65"/>
      <c r="D55" s="92"/>
      <c r="E55" s="93"/>
      <c r="F55" s="94" t="e">
        <f t="shared" si="5"/>
        <v>#DIV/0!</v>
      </c>
      <c r="G55" s="95"/>
      <c r="H55" s="96"/>
      <c r="I55" s="97"/>
      <c r="J55" s="94" t="e">
        <f t="shared" si="6"/>
        <v>#DIV/0!</v>
      </c>
      <c r="K55" s="98"/>
      <c r="L55" s="96"/>
      <c r="M55" s="97"/>
      <c r="N55" s="94" t="e">
        <f t="shared" si="7"/>
        <v>#DIV/0!</v>
      </c>
      <c r="O55" s="62" t="e">
        <f t="shared" si="4"/>
        <v>#DIV/0!</v>
      </c>
    </row>
    <row r="56" spans="1:15" ht="15">
      <c r="A56" s="91" t="s">
        <v>70</v>
      </c>
      <c r="B56" s="64"/>
      <c r="C56" s="65"/>
      <c r="D56" s="92"/>
      <c r="E56" s="93"/>
      <c r="F56" s="94" t="e">
        <f t="shared" si="5"/>
        <v>#DIV/0!</v>
      </c>
      <c r="G56" s="95"/>
      <c r="H56" s="96"/>
      <c r="I56" s="97"/>
      <c r="J56" s="94" t="e">
        <f t="shared" si="6"/>
        <v>#DIV/0!</v>
      </c>
      <c r="K56" s="98"/>
      <c r="L56" s="96"/>
      <c r="M56" s="97"/>
      <c r="N56" s="94" t="e">
        <f t="shared" si="7"/>
        <v>#DIV/0!</v>
      </c>
      <c r="O56" s="62" t="e">
        <f t="shared" si="4"/>
        <v>#DIV/0!</v>
      </c>
    </row>
    <row r="57" spans="1:15" ht="15">
      <c r="A57" s="91" t="s">
        <v>71</v>
      </c>
      <c r="B57" s="64"/>
      <c r="C57" s="65"/>
      <c r="D57" s="92"/>
      <c r="E57" s="93"/>
      <c r="F57" s="94" t="e">
        <f t="shared" si="5"/>
        <v>#DIV/0!</v>
      </c>
      <c r="G57" s="95"/>
      <c r="H57" s="96"/>
      <c r="I57" s="97"/>
      <c r="J57" s="94" t="e">
        <f t="shared" si="6"/>
        <v>#DIV/0!</v>
      </c>
      <c r="K57" s="98"/>
      <c r="L57" s="96"/>
      <c r="M57" s="97"/>
      <c r="N57" s="94" t="e">
        <f t="shared" si="7"/>
        <v>#DIV/0!</v>
      </c>
      <c r="O57" s="62" t="e">
        <f t="shared" si="4"/>
        <v>#DIV/0!</v>
      </c>
    </row>
    <row r="58" spans="1:15" ht="15">
      <c r="A58" s="91" t="s">
        <v>72</v>
      </c>
      <c r="B58" s="64"/>
      <c r="C58" s="65"/>
      <c r="D58" s="92"/>
      <c r="E58" s="93"/>
      <c r="F58" s="94" t="e">
        <f t="shared" si="5"/>
        <v>#DIV/0!</v>
      </c>
      <c r="G58" s="95"/>
      <c r="H58" s="96"/>
      <c r="I58" s="97"/>
      <c r="J58" s="94" t="e">
        <f t="shared" si="6"/>
        <v>#DIV/0!</v>
      </c>
      <c r="K58" s="98"/>
      <c r="L58" s="96"/>
      <c r="M58" s="97"/>
      <c r="N58" s="94" t="e">
        <f t="shared" si="7"/>
        <v>#DIV/0!</v>
      </c>
      <c r="O58" s="62" t="e">
        <f t="shared" si="4"/>
        <v>#DIV/0!</v>
      </c>
    </row>
    <row r="59" spans="1:15" ht="15">
      <c r="A59" s="91" t="s">
        <v>73</v>
      </c>
      <c r="B59" s="64"/>
      <c r="C59" s="65"/>
      <c r="D59" s="92"/>
      <c r="E59" s="93"/>
      <c r="F59" s="94" t="e">
        <f t="shared" si="5"/>
        <v>#DIV/0!</v>
      </c>
      <c r="G59" s="95"/>
      <c r="H59" s="96"/>
      <c r="I59" s="97"/>
      <c r="J59" s="94" t="e">
        <f t="shared" si="6"/>
        <v>#DIV/0!</v>
      </c>
      <c r="K59" s="98"/>
      <c r="L59" s="96"/>
      <c r="M59" s="97"/>
      <c r="N59" s="94" t="e">
        <f t="shared" si="7"/>
        <v>#DIV/0!</v>
      </c>
      <c r="O59" s="62" t="e">
        <f t="shared" si="4"/>
        <v>#DIV/0!</v>
      </c>
    </row>
    <row r="60" spans="1:15" ht="15">
      <c r="A60" s="91" t="s">
        <v>74</v>
      </c>
      <c r="B60" s="64"/>
      <c r="C60" s="65"/>
      <c r="D60" s="92"/>
      <c r="E60" s="93"/>
      <c r="F60" s="94" t="e">
        <f t="shared" si="5"/>
        <v>#DIV/0!</v>
      </c>
      <c r="G60" s="95"/>
      <c r="H60" s="96"/>
      <c r="I60" s="97"/>
      <c r="J60" s="94" t="e">
        <f t="shared" si="6"/>
        <v>#DIV/0!</v>
      </c>
      <c r="K60" s="98"/>
      <c r="L60" s="96"/>
      <c r="M60" s="97"/>
      <c r="N60" s="94" t="e">
        <f t="shared" si="7"/>
        <v>#DIV/0!</v>
      </c>
      <c r="O60" s="62" t="e">
        <f t="shared" si="4"/>
        <v>#DIV/0!</v>
      </c>
    </row>
    <row r="61" spans="1:15" ht="15">
      <c r="A61" s="91" t="s">
        <v>75</v>
      </c>
      <c r="B61" s="64"/>
      <c r="C61" s="65"/>
      <c r="D61" s="92"/>
      <c r="E61" s="93"/>
      <c r="F61" s="94" t="e">
        <f t="shared" si="5"/>
        <v>#DIV/0!</v>
      </c>
      <c r="G61" s="95"/>
      <c r="H61" s="96"/>
      <c r="I61" s="97"/>
      <c r="J61" s="94" t="e">
        <f t="shared" si="6"/>
        <v>#DIV/0!</v>
      </c>
      <c r="K61" s="98"/>
      <c r="L61" s="96"/>
      <c r="M61" s="97"/>
      <c r="N61" s="94" t="e">
        <f t="shared" si="7"/>
        <v>#DIV/0!</v>
      </c>
      <c r="O61" s="62" t="e">
        <f t="shared" si="4"/>
        <v>#DIV/0!</v>
      </c>
    </row>
    <row r="62" spans="1:15" ht="15">
      <c r="A62" s="91" t="s">
        <v>76</v>
      </c>
      <c r="B62" s="64"/>
      <c r="C62" s="65"/>
      <c r="D62" s="92"/>
      <c r="E62" s="93"/>
      <c r="F62" s="94" t="e">
        <f t="shared" si="5"/>
        <v>#DIV/0!</v>
      </c>
      <c r="G62" s="95"/>
      <c r="H62" s="96"/>
      <c r="I62" s="97"/>
      <c r="J62" s="94" t="e">
        <f t="shared" si="6"/>
        <v>#DIV/0!</v>
      </c>
      <c r="K62" s="98"/>
      <c r="L62" s="96"/>
      <c r="M62" s="97"/>
      <c r="N62" s="94" t="e">
        <f t="shared" si="7"/>
        <v>#DIV/0!</v>
      </c>
      <c r="O62" s="62" t="e">
        <f t="shared" si="4"/>
        <v>#DIV/0!</v>
      </c>
    </row>
    <row r="63" spans="1:15" ht="15">
      <c r="A63" s="91" t="s">
        <v>77</v>
      </c>
      <c r="B63" s="64"/>
      <c r="C63" s="65"/>
      <c r="D63" s="92"/>
      <c r="E63" s="93"/>
      <c r="F63" s="94" t="e">
        <f t="shared" si="5"/>
        <v>#DIV/0!</v>
      </c>
      <c r="G63" s="95"/>
      <c r="H63" s="96"/>
      <c r="I63" s="97"/>
      <c r="J63" s="94" t="e">
        <f t="shared" si="6"/>
        <v>#DIV/0!</v>
      </c>
      <c r="K63" s="98"/>
      <c r="L63" s="96"/>
      <c r="M63" s="97"/>
      <c r="N63" s="94" t="e">
        <f t="shared" si="7"/>
        <v>#DIV/0!</v>
      </c>
      <c r="O63" s="62" t="e">
        <f t="shared" si="4"/>
        <v>#DIV/0!</v>
      </c>
    </row>
    <row r="64" spans="1:15" ht="15">
      <c r="A64" s="91" t="s">
        <v>78</v>
      </c>
      <c r="B64" s="64">
        <v>100000</v>
      </c>
      <c r="C64" s="65">
        <v>100000</v>
      </c>
      <c r="D64" s="92">
        <v>20952</v>
      </c>
      <c r="E64" s="93"/>
      <c r="F64" s="94">
        <f t="shared" si="5"/>
        <v>21</v>
      </c>
      <c r="G64" s="95">
        <v>100000</v>
      </c>
      <c r="H64" s="96">
        <v>23717</v>
      </c>
      <c r="I64" s="97"/>
      <c r="J64" s="94">
        <f t="shared" si="6"/>
        <v>23.7</v>
      </c>
      <c r="K64" s="98">
        <v>118000</v>
      </c>
      <c r="L64" s="96">
        <v>117593.67</v>
      </c>
      <c r="M64" s="97"/>
      <c r="N64" s="94">
        <f t="shared" si="7"/>
        <v>99.7</v>
      </c>
      <c r="O64" s="62">
        <f t="shared" si="4"/>
        <v>117.6</v>
      </c>
    </row>
    <row r="65" spans="1:15" ht="15">
      <c r="A65" s="91" t="s">
        <v>79</v>
      </c>
      <c r="B65" s="64"/>
      <c r="C65" s="65"/>
      <c r="D65" s="92"/>
      <c r="E65" s="93"/>
      <c r="F65" s="94" t="e">
        <f t="shared" si="5"/>
        <v>#DIV/0!</v>
      </c>
      <c r="G65" s="95"/>
      <c r="H65" s="96"/>
      <c r="I65" s="97"/>
      <c r="J65" s="94" t="e">
        <f t="shared" si="6"/>
        <v>#DIV/0!</v>
      </c>
      <c r="K65" s="98">
        <v>29100</v>
      </c>
      <c r="L65" s="96">
        <v>29196</v>
      </c>
      <c r="M65" s="97"/>
      <c r="N65" s="94">
        <f t="shared" si="7"/>
        <v>100.3</v>
      </c>
      <c r="O65" s="62" t="e">
        <f t="shared" si="4"/>
        <v>#DIV/0!</v>
      </c>
    </row>
    <row r="66" spans="1:15" ht="15">
      <c r="A66" s="91" t="s">
        <v>80</v>
      </c>
      <c r="B66" s="64">
        <v>150</v>
      </c>
      <c r="C66" s="65">
        <v>150</v>
      </c>
      <c r="D66" s="92">
        <v>105.42</v>
      </c>
      <c r="E66" s="93"/>
      <c r="F66" s="94">
        <f t="shared" si="5"/>
        <v>70.3</v>
      </c>
      <c r="G66" s="95">
        <v>150</v>
      </c>
      <c r="H66" s="96">
        <v>161.44</v>
      </c>
      <c r="I66" s="97"/>
      <c r="J66" s="94">
        <f t="shared" si="6"/>
        <v>107.6</v>
      </c>
      <c r="K66" s="98">
        <v>150</v>
      </c>
      <c r="L66" s="96">
        <v>210.03</v>
      </c>
      <c r="M66" s="97"/>
      <c r="N66" s="94">
        <f t="shared" si="7"/>
        <v>140</v>
      </c>
      <c r="O66" s="62">
        <f t="shared" si="4"/>
        <v>140</v>
      </c>
    </row>
    <row r="67" spans="1:15" ht="15">
      <c r="A67" s="91" t="s">
        <v>81</v>
      </c>
      <c r="B67" s="64"/>
      <c r="C67" s="65"/>
      <c r="D67" s="92"/>
      <c r="E67" s="93"/>
      <c r="F67" s="94" t="e">
        <f t="shared" si="5"/>
        <v>#DIV/0!</v>
      </c>
      <c r="G67" s="95"/>
      <c r="H67" s="96"/>
      <c r="I67" s="97"/>
      <c r="J67" s="94" t="e">
        <f t="shared" si="6"/>
        <v>#DIV/0!</v>
      </c>
      <c r="K67" s="98"/>
      <c r="L67" s="96"/>
      <c r="M67" s="97"/>
      <c r="N67" s="94" t="e">
        <f t="shared" si="7"/>
        <v>#DIV/0!</v>
      </c>
      <c r="O67" s="62" t="e">
        <f t="shared" si="4"/>
        <v>#DIV/0!</v>
      </c>
    </row>
    <row r="68" spans="1:15" ht="15">
      <c r="A68" s="91" t="s">
        <v>82</v>
      </c>
      <c r="B68" s="64"/>
      <c r="C68" s="65"/>
      <c r="D68" s="92"/>
      <c r="E68" s="93"/>
      <c r="F68" s="94" t="e">
        <f t="shared" si="5"/>
        <v>#DIV/0!</v>
      </c>
      <c r="G68" s="95"/>
      <c r="H68" s="96"/>
      <c r="I68" s="97"/>
      <c r="J68" s="94" t="e">
        <f t="shared" si="6"/>
        <v>#DIV/0!</v>
      </c>
      <c r="K68" s="98"/>
      <c r="L68" s="96"/>
      <c r="M68" s="97"/>
      <c r="N68" s="94" t="e">
        <f t="shared" si="7"/>
        <v>#DIV/0!</v>
      </c>
      <c r="O68" s="62" t="e">
        <f t="shared" si="4"/>
        <v>#DIV/0!</v>
      </c>
    </row>
    <row r="69" spans="1:15" ht="15">
      <c r="A69" s="91" t="s">
        <v>83</v>
      </c>
      <c r="B69" s="64"/>
      <c r="C69" s="65"/>
      <c r="D69" s="92"/>
      <c r="E69" s="93"/>
      <c r="F69" s="94" t="e">
        <f t="shared" si="5"/>
        <v>#DIV/0!</v>
      </c>
      <c r="G69" s="95"/>
      <c r="H69" s="96"/>
      <c r="I69" s="97"/>
      <c r="J69" s="94" t="e">
        <f t="shared" si="6"/>
        <v>#DIV/0!</v>
      </c>
      <c r="K69" s="98"/>
      <c r="L69" s="96"/>
      <c r="M69" s="97"/>
      <c r="N69" s="94" t="e">
        <f t="shared" si="7"/>
        <v>#DIV/0!</v>
      </c>
      <c r="O69" s="62" t="e">
        <f t="shared" si="4"/>
        <v>#DIV/0!</v>
      </c>
    </row>
    <row r="70" spans="1:15" ht="15">
      <c r="A70" s="99" t="s">
        <v>84</v>
      </c>
      <c r="B70" s="64">
        <f>SUM(B49:B69)</f>
        <v>352150</v>
      </c>
      <c r="C70" s="65">
        <f>SUM(C49:C69)</f>
        <v>622150</v>
      </c>
      <c r="D70" s="92">
        <f>SUM(D49:D69)</f>
        <v>299127.42</v>
      </c>
      <c r="E70" s="93">
        <f>SUM(E49:E69)</f>
        <v>0</v>
      </c>
      <c r="F70" s="94">
        <f t="shared" si="5"/>
        <v>48.1</v>
      </c>
      <c r="G70" s="95">
        <f>SUM(G49:G69)</f>
        <v>622150</v>
      </c>
      <c r="H70" s="96">
        <f>SUM(H49:H69)</f>
        <v>399564.44</v>
      </c>
      <c r="I70" s="97">
        <f>SUM(I49:I69)</f>
        <v>0</v>
      </c>
      <c r="J70" s="94">
        <f t="shared" si="6"/>
        <v>64.2</v>
      </c>
      <c r="K70" s="95">
        <f>SUM(K49:K69)</f>
        <v>638250</v>
      </c>
      <c r="L70" s="96">
        <f>SUM(L49:L69)</f>
        <v>638406.7000000001</v>
      </c>
      <c r="M70" s="97">
        <f>SUM(M49:M69)</f>
        <v>0</v>
      </c>
      <c r="N70" s="94">
        <f t="shared" si="7"/>
        <v>100</v>
      </c>
      <c r="O70" s="62">
        <f t="shared" si="4"/>
        <v>181.3</v>
      </c>
    </row>
    <row r="71" spans="1:15" ht="15">
      <c r="A71" s="91" t="s">
        <v>85</v>
      </c>
      <c r="B71" s="67"/>
      <c r="C71" s="68"/>
      <c r="D71" s="107"/>
      <c r="E71" s="108"/>
      <c r="F71" s="94" t="e">
        <f t="shared" si="5"/>
        <v>#DIV/0!</v>
      </c>
      <c r="G71" s="109"/>
      <c r="H71" s="110"/>
      <c r="I71" s="111"/>
      <c r="J71" s="94" t="e">
        <f t="shared" si="6"/>
        <v>#DIV/0!</v>
      </c>
      <c r="K71" s="112"/>
      <c r="L71" s="110"/>
      <c r="M71" s="111"/>
      <c r="N71" s="94" t="e">
        <f t="shared" si="7"/>
        <v>#DIV/0!</v>
      </c>
      <c r="O71" s="62" t="e">
        <f t="shared" si="4"/>
        <v>#DIV/0!</v>
      </c>
    </row>
    <row r="72" spans="1:15" ht="15">
      <c r="A72" s="91" t="s">
        <v>86</v>
      </c>
      <c r="B72" s="67">
        <v>4750000</v>
      </c>
      <c r="C72" s="68">
        <v>4750000</v>
      </c>
      <c r="D72" s="107">
        <v>2375000</v>
      </c>
      <c r="E72" s="108"/>
      <c r="F72" s="113">
        <f t="shared" si="5"/>
        <v>50</v>
      </c>
      <c r="G72" s="109">
        <v>4750000</v>
      </c>
      <c r="H72" s="110">
        <v>3562499</v>
      </c>
      <c r="I72" s="111"/>
      <c r="J72" s="113">
        <f t="shared" si="6"/>
        <v>75</v>
      </c>
      <c r="K72" s="112">
        <v>4750000</v>
      </c>
      <c r="L72" s="110">
        <v>4750000</v>
      </c>
      <c r="M72" s="111"/>
      <c r="N72" s="113">
        <f t="shared" si="7"/>
        <v>100</v>
      </c>
      <c r="O72" s="62">
        <f t="shared" si="4"/>
        <v>100</v>
      </c>
    </row>
    <row r="73" spans="1:15" ht="15">
      <c r="A73" s="99" t="s">
        <v>87</v>
      </c>
      <c r="B73" s="100"/>
      <c r="C73" s="101"/>
      <c r="D73" s="102"/>
      <c r="E73" s="103"/>
      <c r="F73" s="113" t="e">
        <f t="shared" si="5"/>
        <v>#DIV/0!</v>
      </c>
      <c r="G73" s="104"/>
      <c r="H73" s="105"/>
      <c r="I73" s="106"/>
      <c r="J73" s="113" t="e">
        <f t="shared" si="6"/>
        <v>#DIV/0!</v>
      </c>
      <c r="K73" s="104"/>
      <c r="L73" s="105"/>
      <c r="M73" s="106"/>
      <c r="N73" s="113" t="e">
        <f t="shared" si="7"/>
        <v>#DIV/0!</v>
      </c>
      <c r="O73" s="62" t="e">
        <f t="shared" si="4"/>
        <v>#DIV/0!</v>
      </c>
    </row>
    <row r="74" spans="1:15" ht="15">
      <c r="A74" s="91" t="s">
        <v>102</v>
      </c>
      <c r="B74" s="64"/>
      <c r="C74" s="65"/>
      <c r="D74" s="92"/>
      <c r="E74" s="93"/>
      <c r="F74" s="113" t="e">
        <f t="shared" si="5"/>
        <v>#DIV/0!</v>
      </c>
      <c r="G74" s="95"/>
      <c r="H74" s="96"/>
      <c r="I74" s="97"/>
      <c r="J74" s="113" t="e">
        <f t="shared" si="6"/>
        <v>#DIV/0!</v>
      </c>
      <c r="K74" s="95"/>
      <c r="L74" s="96"/>
      <c r="M74" s="97"/>
      <c r="N74" s="113" t="e">
        <f t="shared" si="7"/>
        <v>#DIV/0!</v>
      </c>
      <c r="O74" s="62" t="e">
        <f t="shared" si="4"/>
        <v>#DIV/0!</v>
      </c>
    </row>
    <row r="75" spans="1:15" ht="15">
      <c r="A75" s="91" t="s">
        <v>89</v>
      </c>
      <c r="B75" s="64"/>
      <c r="C75" s="65"/>
      <c r="D75" s="92"/>
      <c r="E75" s="93"/>
      <c r="F75" s="94" t="e">
        <f t="shared" si="5"/>
        <v>#DIV/0!</v>
      </c>
      <c r="G75" s="95"/>
      <c r="H75" s="96"/>
      <c r="I75" s="97"/>
      <c r="J75" s="94" t="e">
        <f t="shared" si="6"/>
        <v>#DIV/0!</v>
      </c>
      <c r="K75" s="95"/>
      <c r="L75" s="96"/>
      <c r="M75" s="97"/>
      <c r="N75" s="94" t="e">
        <f t="shared" si="7"/>
        <v>#DIV/0!</v>
      </c>
      <c r="O75" s="62" t="e">
        <f t="shared" si="4"/>
        <v>#DIV/0!</v>
      </c>
    </row>
    <row r="76" spans="1:15" ht="15">
      <c r="A76" s="91" t="s">
        <v>90</v>
      </c>
      <c r="B76" s="64"/>
      <c r="C76" s="65"/>
      <c r="D76" s="92"/>
      <c r="E76" s="93"/>
      <c r="F76" s="113" t="e">
        <f t="shared" si="5"/>
        <v>#DIV/0!</v>
      </c>
      <c r="G76" s="95"/>
      <c r="H76" s="96"/>
      <c r="I76" s="97"/>
      <c r="J76" s="113" t="e">
        <f t="shared" si="6"/>
        <v>#DIV/0!</v>
      </c>
      <c r="K76" s="95"/>
      <c r="L76" s="96"/>
      <c r="M76" s="97"/>
      <c r="N76" s="113" t="e">
        <f t="shared" si="7"/>
        <v>#DIV/0!</v>
      </c>
      <c r="O76" s="62" t="e">
        <f t="shared" si="4"/>
        <v>#DIV/0!</v>
      </c>
    </row>
    <row r="77" spans="1:15" ht="15">
      <c r="A77" s="99" t="s">
        <v>91</v>
      </c>
      <c r="B77" s="64"/>
      <c r="C77" s="65"/>
      <c r="D77" s="92"/>
      <c r="E77" s="93"/>
      <c r="F77" s="113" t="e">
        <f t="shared" si="5"/>
        <v>#DIV/0!</v>
      </c>
      <c r="G77" s="95"/>
      <c r="H77" s="96"/>
      <c r="I77" s="97"/>
      <c r="J77" s="113" t="e">
        <f t="shared" si="6"/>
        <v>#DIV/0!</v>
      </c>
      <c r="K77" s="95"/>
      <c r="L77" s="96"/>
      <c r="M77" s="97"/>
      <c r="N77" s="113" t="e">
        <f t="shared" si="7"/>
        <v>#DIV/0!</v>
      </c>
      <c r="O77" s="62" t="e">
        <f t="shared" si="4"/>
        <v>#DIV/0!</v>
      </c>
    </row>
    <row r="78" spans="1:15" ht="15">
      <c r="A78" s="99" t="s">
        <v>92</v>
      </c>
      <c r="B78" s="64">
        <f>SUM(B72:B77)</f>
        <v>4750000</v>
      </c>
      <c r="C78" s="65">
        <f>SUM(C72:C77)</f>
        <v>4750000</v>
      </c>
      <c r="D78" s="92">
        <f>SUM(D72:D77)</f>
        <v>2375000</v>
      </c>
      <c r="E78" s="93">
        <f>SUM(E72:E77)</f>
        <v>0</v>
      </c>
      <c r="F78" s="94">
        <f t="shared" si="5"/>
        <v>50</v>
      </c>
      <c r="G78" s="95">
        <f>SUM(G72:G77)</f>
        <v>4750000</v>
      </c>
      <c r="H78" s="96">
        <f>SUM(H72:H77)</f>
        <v>3562499</v>
      </c>
      <c r="I78" s="97">
        <f>SUM(I72:I77)</f>
        <v>0</v>
      </c>
      <c r="J78" s="94">
        <f t="shared" si="6"/>
        <v>75</v>
      </c>
      <c r="K78" s="95">
        <f>SUM(K72:K77)</f>
        <v>4750000</v>
      </c>
      <c r="L78" s="96">
        <f>SUM(L72:L77)</f>
        <v>4750000</v>
      </c>
      <c r="M78" s="97">
        <f>SUM(M72:M77)</f>
        <v>0</v>
      </c>
      <c r="N78" s="94">
        <f t="shared" si="7"/>
        <v>100</v>
      </c>
      <c r="O78" s="62">
        <f t="shared" si="4"/>
        <v>100</v>
      </c>
    </row>
    <row r="79" spans="1:15" ht="15.75" thickBot="1">
      <c r="A79" s="114" t="s">
        <v>93</v>
      </c>
      <c r="B79" s="67">
        <f>B70+B78</f>
        <v>5102150</v>
      </c>
      <c r="C79" s="68">
        <f>C70+C78</f>
        <v>5372150</v>
      </c>
      <c r="D79" s="107">
        <f>D70+D78</f>
        <v>2674127.42</v>
      </c>
      <c r="E79" s="108">
        <f>E70+E78</f>
        <v>0</v>
      </c>
      <c r="F79" s="113">
        <f t="shared" si="5"/>
        <v>49.8</v>
      </c>
      <c r="G79" s="109">
        <f>G70+G78</f>
        <v>5372150</v>
      </c>
      <c r="H79" s="110">
        <f>H70+H78</f>
        <v>3962063.44</v>
      </c>
      <c r="I79" s="110">
        <f>I70+I78</f>
        <v>0</v>
      </c>
      <c r="J79" s="113">
        <f t="shared" si="6"/>
        <v>73.8</v>
      </c>
      <c r="K79" s="109">
        <f>K70+K78</f>
        <v>5388250</v>
      </c>
      <c r="L79" s="110">
        <f>L70+L78</f>
        <v>5388406.7</v>
      </c>
      <c r="M79" s="111">
        <f>M70+M78</f>
        <v>0</v>
      </c>
      <c r="N79" s="113">
        <f t="shared" si="7"/>
        <v>100</v>
      </c>
      <c r="O79" s="62">
        <f t="shared" si="4"/>
        <v>105.6</v>
      </c>
    </row>
    <row r="80" spans="1:15" ht="15.75" thickBot="1">
      <c r="A80" s="122" t="s">
        <v>94</v>
      </c>
      <c r="B80" s="73">
        <f>B79-B32</f>
        <v>0</v>
      </c>
      <c r="C80" s="73">
        <f>C79-C32</f>
        <v>150</v>
      </c>
      <c r="D80" s="73">
        <f>D79-D32</f>
        <v>46842.139999999665</v>
      </c>
      <c r="E80" s="73">
        <f>E79-E32</f>
        <v>0</v>
      </c>
      <c r="F80" s="67">
        <f t="shared" si="5"/>
        <v>31228.1</v>
      </c>
      <c r="G80" s="73">
        <f>G79-G32</f>
        <v>0</v>
      </c>
      <c r="H80" s="73">
        <f>H79-H32</f>
        <v>49209.39000000013</v>
      </c>
      <c r="I80" s="73">
        <f>I79-I32</f>
        <v>0</v>
      </c>
      <c r="J80" s="71" t="e">
        <f t="shared" si="6"/>
        <v>#DIV/0!</v>
      </c>
      <c r="K80" s="73">
        <f>K79-K32</f>
        <v>0</v>
      </c>
      <c r="L80" s="73">
        <f>L79-L32</f>
        <v>1490.5100000007078</v>
      </c>
      <c r="M80" s="73">
        <f>M79-M32</f>
        <v>0</v>
      </c>
      <c r="N80" s="71" t="e">
        <f t="shared" si="7"/>
        <v>#DIV/0!</v>
      </c>
      <c r="O80" s="62" t="e">
        <f t="shared" si="4"/>
        <v>#DIV/0!</v>
      </c>
    </row>
    <row r="81" spans="1:15" ht="15.75" thickBot="1">
      <c r="A81" s="294" t="s">
        <v>106</v>
      </c>
      <c r="B81" s="382"/>
      <c r="C81" s="383"/>
      <c r="D81" s="384">
        <f>D80+E80</f>
        <v>46842.139999999665</v>
      </c>
      <c r="E81" s="383"/>
      <c r="F81" s="290"/>
      <c r="G81" s="290"/>
      <c r="H81" s="293">
        <f>H80+I80</f>
        <v>49209.39000000013</v>
      </c>
      <c r="I81" s="290"/>
      <c r="J81" s="290"/>
      <c r="K81" s="461"/>
      <c r="L81" s="462">
        <f>L80+M80</f>
        <v>1490.5100000007078</v>
      </c>
      <c r="M81" s="461"/>
      <c r="N81" s="290"/>
      <c r="O81" s="292"/>
    </row>
    <row r="82" spans="2:12" ht="15">
      <c r="B82" s="217"/>
      <c r="K82" s="232"/>
      <c r="L82" s="229"/>
    </row>
    <row r="83" spans="2:12" ht="15">
      <c r="B83" s="217"/>
      <c r="K83" s="232"/>
      <c r="L83" s="229"/>
    </row>
    <row r="84" spans="2:12" ht="15">
      <c r="B84" s="217"/>
      <c r="K84" s="232"/>
      <c r="L84" s="229"/>
    </row>
    <row r="85" spans="2:12" ht="15">
      <c r="B85" s="217"/>
      <c r="K85" s="232"/>
      <c r="L85" s="229"/>
    </row>
    <row r="86" spans="2:12" ht="15">
      <c r="B86" s="217"/>
      <c r="K86" s="232"/>
      <c r="L86" s="229"/>
    </row>
    <row r="87" spans="2:12" ht="15">
      <c r="B87" s="217"/>
      <c r="K87" s="232"/>
      <c r="L87" s="229"/>
    </row>
    <row r="88" spans="2:12" ht="15">
      <c r="B88" s="217"/>
      <c r="K88" s="232"/>
      <c r="L88" s="229"/>
    </row>
    <row r="89" spans="1:12" ht="15">
      <c r="A89" s="123" t="s">
        <v>95</v>
      </c>
      <c r="K89" s="232"/>
      <c r="L89" s="229"/>
    </row>
    <row r="90" spans="11:12" ht="15.75" thickBot="1">
      <c r="K90" s="232"/>
      <c r="L90" s="229"/>
    </row>
    <row r="91" spans="1:12" ht="15">
      <c r="A91" s="49"/>
      <c r="B91" s="233" t="s">
        <v>10</v>
      </c>
      <c r="C91" s="6" t="s">
        <v>14</v>
      </c>
      <c r="D91" s="234" t="s">
        <v>15</v>
      </c>
      <c r="E91" s="24"/>
      <c r="K91" s="232"/>
      <c r="L91" s="229"/>
    </row>
    <row r="92" spans="1:12" ht="15">
      <c r="A92" s="53" t="s">
        <v>96</v>
      </c>
      <c r="B92" s="436">
        <v>111188</v>
      </c>
      <c r="C92" s="200">
        <v>149219</v>
      </c>
      <c r="D92" s="201">
        <v>33140</v>
      </c>
      <c r="E92" s="24"/>
      <c r="K92" s="232"/>
      <c r="L92" s="229"/>
    </row>
    <row r="93" spans="1:12" ht="15">
      <c r="A93" s="126" t="s">
        <v>103</v>
      </c>
      <c r="B93" s="436">
        <v>0</v>
      </c>
      <c r="C93" s="200">
        <v>0</v>
      </c>
      <c r="D93" s="201">
        <v>0</v>
      </c>
      <c r="E93" s="24"/>
      <c r="K93" s="232"/>
      <c r="L93" s="229"/>
    </row>
    <row r="94" spans="1:12" ht="15">
      <c r="A94" s="126" t="s">
        <v>98</v>
      </c>
      <c r="B94" s="436">
        <v>502182</v>
      </c>
      <c r="C94" s="200">
        <v>535945</v>
      </c>
      <c r="D94" s="201">
        <v>5638</v>
      </c>
      <c r="E94" s="24"/>
      <c r="K94" s="232"/>
      <c r="L94" s="229"/>
    </row>
    <row r="95" spans="1:12" ht="15.75" thickBot="1">
      <c r="A95" s="58" t="s">
        <v>99</v>
      </c>
      <c r="B95" s="437">
        <v>0</v>
      </c>
      <c r="C95" s="203">
        <v>0</v>
      </c>
      <c r="D95" s="204">
        <v>0</v>
      </c>
      <c r="E95" s="24"/>
      <c r="K95" s="232"/>
      <c r="L95" s="229"/>
    </row>
    <row r="98" ht="15.75" thickBot="1">
      <c r="A98" s="25" t="s">
        <v>44</v>
      </c>
    </row>
    <row r="99" spans="1:14" ht="15.75" thickBot="1">
      <c r="A99" s="27" t="s">
        <v>45</v>
      </c>
      <c r="B99" s="218" t="s">
        <v>46</v>
      </c>
      <c r="C99" s="219"/>
      <c r="D99" s="220" t="s">
        <v>47</v>
      </c>
      <c r="E99" s="31"/>
      <c r="F99" s="32" t="s">
        <v>48</v>
      </c>
      <c r="G99" s="29"/>
      <c r="H99" s="30" t="s">
        <v>49</v>
      </c>
      <c r="I99" s="31"/>
      <c r="J99" s="32" t="s">
        <v>48</v>
      </c>
      <c r="K99" s="29"/>
      <c r="L99" s="30" t="s">
        <v>50</v>
      </c>
      <c r="M99" s="31"/>
      <c r="N99" s="32" t="s">
        <v>48</v>
      </c>
    </row>
    <row r="100" spans="1:14" ht="15">
      <c r="A100" s="33"/>
      <c r="B100" s="221"/>
      <c r="C100" s="222"/>
      <c r="D100" s="223"/>
      <c r="E100" s="187"/>
      <c r="F100" s="37"/>
      <c r="G100" s="185"/>
      <c r="I100" s="187"/>
      <c r="J100" s="37"/>
      <c r="K100" s="185"/>
      <c r="L100" s="186"/>
      <c r="M100" s="187"/>
      <c r="N100" s="37"/>
    </row>
    <row r="101" spans="1:14" ht="15">
      <c r="A101" s="33" t="s">
        <v>51</v>
      </c>
      <c r="B101" s="430">
        <v>3287193</v>
      </c>
      <c r="C101" s="432"/>
      <c r="D101" s="433">
        <v>1567819</v>
      </c>
      <c r="E101" s="187"/>
      <c r="F101" s="41">
        <f>ROUND((D101)/(B101/100),1)</f>
        <v>47.7</v>
      </c>
      <c r="G101" s="189"/>
      <c r="H101" s="190">
        <v>2380065</v>
      </c>
      <c r="I101" s="187"/>
      <c r="J101" s="41">
        <f>ROUND((H101)/(B101/100),1)</f>
        <v>72.4</v>
      </c>
      <c r="K101" s="189"/>
      <c r="L101" s="190">
        <v>3246371</v>
      </c>
      <c r="M101" s="187"/>
      <c r="N101" s="41">
        <f>ROUND((L101)/(B101/100),1)</f>
        <v>98.8</v>
      </c>
    </row>
    <row r="102" spans="1:14" ht="15">
      <c r="A102" s="33" t="s">
        <v>52</v>
      </c>
      <c r="B102" s="430">
        <v>12000</v>
      </c>
      <c r="C102" s="432"/>
      <c r="D102" s="433">
        <v>800</v>
      </c>
      <c r="E102" s="187"/>
      <c r="F102" s="41">
        <f>ROUND((D102)/(B102/100),1)</f>
        <v>6.7</v>
      </c>
      <c r="G102" s="189"/>
      <c r="H102" s="190">
        <v>1500</v>
      </c>
      <c r="I102" s="187"/>
      <c r="J102" s="41">
        <f>ROUND((H102)/(B102/100),1)</f>
        <v>12.5</v>
      </c>
      <c r="K102" s="189"/>
      <c r="L102" s="190">
        <v>10180</v>
      </c>
      <c r="M102" s="187"/>
      <c r="N102" s="41">
        <f>ROUND((L102)/(B102/100),1)</f>
        <v>84.8</v>
      </c>
    </row>
    <row r="103" spans="1:14" ht="15.75" thickBot="1">
      <c r="A103" s="33" t="s">
        <v>53</v>
      </c>
      <c r="B103" s="430">
        <v>13.875</v>
      </c>
      <c r="C103" s="432"/>
      <c r="D103" s="433">
        <v>13.88</v>
      </c>
      <c r="E103" s="187"/>
      <c r="F103" s="41">
        <f>ROUND((D103)/(B103/100),1)</f>
        <v>100</v>
      </c>
      <c r="G103" s="185"/>
      <c r="H103" s="194">
        <v>13.42</v>
      </c>
      <c r="I103" s="187"/>
      <c r="J103" s="41">
        <f>ROUND((H103)/(B103/100),1)</f>
        <v>96.7</v>
      </c>
      <c r="K103" s="185"/>
      <c r="L103" s="190">
        <v>13.42</v>
      </c>
      <c r="M103" s="187"/>
      <c r="N103" s="41">
        <f>ROUND((L103)/(B103/100),1)</f>
        <v>96.7</v>
      </c>
    </row>
    <row r="104" spans="1:14" ht="15.75" thickBot="1">
      <c r="A104" s="42" t="s">
        <v>54</v>
      </c>
      <c r="B104" s="431">
        <v>19743</v>
      </c>
      <c r="C104" s="434"/>
      <c r="D104" s="435">
        <v>18826</v>
      </c>
      <c r="E104" s="248"/>
      <c r="F104" s="47">
        <f>ROUND((D104)/(B104/100),1)</f>
        <v>95.4</v>
      </c>
      <c r="G104" s="247"/>
      <c r="H104" s="194">
        <f>H101/H103/9</f>
        <v>19705.78738201689</v>
      </c>
      <c r="I104" s="248"/>
      <c r="J104" s="41">
        <f>ROUND((H104)/(B104/100),1)</f>
        <v>99.8</v>
      </c>
      <c r="K104" s="247"/>
      <c r="L104" s="194">
        <v>20158</v>
      </c>
      <c r="M104" s="248"/>
      <c r="N104" s="47">
        <f>ROUND((L104)/(B104/100),1)</f>
        <v>102.1</v>
      </c>
    </row>
    <row r="106" spans="1:4" ht="15">
      <c r="A106" t="s">
        <v>107</v>
      </c>
      <c r="B106"/>
      <c r="C106"/>
      <c r="D106"/>
    </row>
    <row r="108" ht="15">
      <c r="A108" t="s">
        <v>121</v>
      </c>
    </row>
    <row r="109" ht="15">
      <c r="A109" t="s">
        <v>145</v>
      </c>
    </row>
    <row r="110" ht="15">
      <c r="A110" t="s">
        <v>146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PageLayoutView="0" workbookViewId="0" topLeftCell="A92">
      <selection activeCell="I120" sqref="I120"/>
    </sheetView>
  </sheetViews>
  <sheetFormatPr defaultColWidth="9.140625" defaultRowHeight="15"/>
  <cols>
    <col min="1" max="1" width="22.421875" style="0" customWidth="1"/>
    <col min="2" max="2" width="14.57421875" style="0" customWidth="1"/>
    <col min="3" max="3" width="14.140625" style="0" customWidth="1"/>
    <col min="4" max="5" width="12.7109375" style="0" customWidth="1"/>
    <col min="6" max="6" width="6.421875" style="0" customWidth="1"/>
    <col min="7" max="7" width="13.8515625" style="0" customWidth="1"/>
    <col min="8" max="9" width="12.7109375" style="0" customWidth="1"/>
    <col min="10" max="10" width="6.421875" style="0" customWidth="1"/>
    <col min="11" max="11" width="13.421875" style="0" customWidth="1"/>
    <col min="12" max="13" width="12.7109375" style="0" customWidth="1"/>
    <col min="14" max="14" width="6.421875" style="0" customWidth="1"/>
    <col min="15" max="15" width="7.00390625" style="0" bestFit="1" customWidth="1"/>
  </cols>
  <sheetData>
    <row r="1" spans="1:8" ht="15">
      <c r="A1" s="1"/>
      <c r="H1" s="301" t="s">
        <v>114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278" t="s">
        <v>104</v>
      </c>
    </row>
    <row r="4" spans="1:15" ht="15.75" thickBot="1">
      <c r="A4" s="11"/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279" t="s">
        <v>105</v>
      </c>
    </row>
    <row r="5" spans="1:15" ht="15.75" customHeight="1">
      <c r="A5" s="18" t="s">
        <v>16</v>
      </c>
      <c r="B5" s="398">
        <v>6461800</v>
      </c>
      <c r="C5" s="398">
        <v>7044751</v>
      </c>
      <c r="D5" s="399">
        <v>3396290.47</v>
      </c>
      <c r="E5" s="19">
        <v>33244.46</v>
      </c>
      <c r="F5" s="306">
        <f>ROUND((D5+E5)/(C5/100),1)</f>
        <v>48.7</v>
      </c>
      <c r="G5" s="546">
        <v>7044751</v>
      </c>
      <c r="H5" s="571">
        <v>4952482.23</v>
      </c>
      <c r="I5" s="453">
        <v>48067.6</v>
      </c>
      <c r="J5" s="306">
        <f aca="true" t="shared" si="0" ref="J5:J32">ROUND((H5+I5)/(G5/100),1)</f>
        <v>71</v>
      </c>
      <c r="K5" s="398">
        <v>7042538</v>
      </c>
      <c r="L5" s="19">
        <v>7041372.62</v>
      </c>
      <c r="M5" s="19">
        <v>65548.27</v>
      </c>
      <c r="N5" s="306">
        <f aca="true" t="shared" si="1" ref="N5:N32">ROUND((L5+M5)/(K5/100),1)</f>
        <v>100.9</v>
      </c>
      <c r="O5" s="62">
        <f>ROUND((L5+M5)/(B5/100),1)</f>
        <v>110</v>
      </c>
    </row>
    <row r="6" spans="1:16" ht="15.75" customHeight="1">
      <c r="A6" s="20" t="s">
        <v>17</v>
      </c>
      <c r="B6" s="309">
        <v>780000</v>
      </c>
      <c r="C6" s="309">
        <v>850000</v>
      </c>
      <c r="D6" s="388">
        <v>428867.77</v>
      </c>
      <c r="E6" s="21">
        <v>5540.25</v>
      </c>
      <c r="F6" s="306">
        <f aca="true" t="shared" si="2" ref="F6:F32">ROUND((D6+E6)/(C6/100),1)</f>
        <v>51.1</v>
      </c>
      <c r="G6" s="547">
        <v>850000</v>
      </c>
      <c r="H6" s="455">
        <v>428873.11</v>
      </c>
      <c r="I6" s="455">
        <v>8017.84</v>
      </c>
      <c r="J6" s="306">
        <f t="shared" si="0"/>
        <v>51.4</v>
      </c>
      <c r="K6" s="309">
        <v>870000</v>
      </c>
      <c r="L6" s="21">
        <v>857926.82</v>
      </c>
      <c r="M6" s="21">
        <v>11748.15</v>
      </c>
      <c r="N6" s="306">
        <f t="shared" si="1"/>
        <v>100</v>
      </c>
      <c r="O6" s="62">
        <f aca="true" t="shared" si="3" ref="O6:O32">ROUND((L6+M6)/(B6/100),1)</f>
        <v>111.5</v>
      </c>
      <c r="P6" s="24"/>
    </row>
    <row r="7" spans="1:16" ht="15.75" customHeight="1">
      <c r="A7" s="20" t="s">
        <v>18</v>
      </c>
      <c r="B7" s="309">
        <v>730000</v>
      </c>
      <c r="C7" s="309">
        <v>700000</v>
      </c>
      <c r="D7" s="388">
        <v>337839.47</v>
      </c>
      <c r="E7" s="21">
        <v>784.62</v>
      </c>
      <c r="F7" s="306">
        <f t="shared" si="2"/>
        <v>48.4</v>
      </c>
      <c r="G7" s="547">
        <v>700000</v>
      </c>
      <c r="H7" s="455">
        <v>401601.6</v>
      </c>
      <c r="I7" s="455">
        <v>1202.53</v>
      </c>
      <c r="J7" s="306">
        <f t="shared" si="0"/>
        <v>57.5</v>
      </c>
      <c r="K7" s="309">
        <v>670000</v>
      </c>
      <c r="L7" s="21">
        <v>666760.27</v>
      </c>
      <c r="M7" s="21">
        <v>1743.69</v>
      </c>
      <c r="N7" s="306">
        <f t="shared" si="1"/>
        <v>99.8</v>
      </c>
      <c r="O7" s="62">
        <f t="shared" si="3"/>
        <v>91.6</v>
      </c>
      <c r="P7" s="24"/>
    </row>
    <row r="8" spans="1:16" ht="15.75" customHeight="1">
      <c r="A8" s="20" t="s">
        <v>19</v>
      </c>
      <c r="B8" s="309">
        <v>200000</v>
      </c>
      <c r="C8" s="309">
        <v>200000</v>
      </c>
      <c r="D8" s="388">
        <v>95163.25</v>
      </c>
      <c r="E8" s="21">
        <v>65.66</v>
      </c>
      <c r="F8" s="306">
        <f t="shared" si="2"/>
        <v>47.6</v>
      </c>
      <c r="G8" s="547">
        <v>200000</v>
      </c>
      <c r="H8" s="455">
        <v>133361.85</v>
      </c>
      <c r="I8" s="455">
        <v>107.5</v>
      </c>
      <c r="J8" s="306">
        <f t="shared" si="0"/>
        <v>66.7</v>
      </c>
      <c r="K8" s="309">
        <v>190000</v>
      </c>
      <c r="L8" s="21">
        <v>185216.98</v>
      </c>
      <c r="M8" s="21">
        <v>162.05</v>
      </c>
      <c r="N8" s="306">
        <f t="shared" si="1"/>
        <v>97.6</v>
      </c>
      <c r="O8" s="62">
        <f t="shared" si="3"/>
        <v>92.7</v>
      </c>
      <c r="P8" s="24"/>
    </row>
    <row r="9" spans="1:16" ht="15.75" customHeight="1">
      <c r="A9" s="20" t="s">
        <v>20</v>
      </c>
      <c r="B9" s="309"/>
      <c r="C9" s="309"/>
      <c r="D9" s="388"/>
      <c r="E9" s="21"/>
      <c r="F9" s="306" t="e">
        <f t="shared" si="2"/>
        <v>#DIV/0!</v>
      </c>
      <c r="G9" s="547"/>
      <c r="H9" s="455"/>
      <c r="I9" s="455"/>
      <c r="J9" s="306" t="e">
        <f t="shared" si="0"/>
        <v>#DIV/0!</v>
      </c>
      <c r="K9" s="309"/>
      <c r="L9" s="21"/>
      <c r="M9" s="21"/>
      <c r="N9" s="306" t="e">
        <f t="shared" si="1"/>
        <v>#DIV/0!</v>
      </c>
      <c r="O9" s="62" t="e">
        <f t="shared" si="3"/>
        <v>#DIV/0!</v>
      </c>
      <c r="P9" s="24"/>
    </row>
    <row r="10" spans="1:16" ht="15.75" customHeight="1">
      <c r="A10" s="20" t="s">
        <v>21</v>
      </c>
      <c r="B10" s="309"/>
      <c r="C10" s="309"/>
      <c r="D10" s="388"/>
      <c r="E10" s="21"/>
      <c r="F10" s="306" t="e">
        <f t="shared" si="2"/>
        <v>#DIV/0!</v>
      </c>
      <c r="G10" s="547"/>
      <c r="H10" s="455"/>
      <c r="I10" s="455"/>
      <c r="J10" s="306" t="e">
        <f t="shared" si="0"/>
        <v>#DIV/0!</v>
      </c>
      <c r="K10" s="309"/>
      <c r="L10" s="21"/>
      <c r="M10" s="21"/>
      <c r="N10" s="306" t="e">
        <f t="shared" si="1"/>
        <v>#DIV/0!</v>
      </c>
      <c r="O10" s="62" t="e">
        <f t="shared" si="3"/>
        <v>#DIV/0!</v>
      </c>
      <c r="P10" s="24"/>
    </row>
    <row r="11" spans="1:16" ht="15.75" customHeight="1">
      <c r="A11" s="20" t="s">
        <v>22</v>
      </c>
      <c r="B11" s="309"/>
      <c r="C11" s="309"/>
      <c r="D11" s="388"/>
      <c r="E11" s="21"/>
      <c r="F11" s="306" t="e">
        <f t="shared" si="2"/>
        <v>#DIV/0!</v>
      </c>
      <c r="G11" s="547"/>
      <c r="H11" s="455"/>
      <c r="I11" s="455"/>
      <c r="J11" s="306" t="e">
        <f t="shared" si="0"/>
        <v>#DIV/0!</v>
      </c>
      <c r="K11" s="309"/>
      <c r="L11" s="21"/>
      <c r="M11" s="21"/>
      <c r="N11" s="306" t="e">
        <f t="shared" si="1"/>
        <v>#DIV/0!</v>
      </c>
      <c r="O11" s="62" t="e">
        <f t="shared" si="3"/>
        <v>#DIV/0!</v>
      </c>
      <c r="P11" s="24"/>
    </row>
    <row r="12" spans="1:16" ht="15.75" customHeight="1">
      <c r="A12" s="20" t="s">
        <v>23</v>
      </c>
      <c r="B12" s="309">
        <v>250000</v>
      </c>
      <c r="C12" s="309">
        <v>350000</v>
      </c>
      <c r="D12" s="388">
        <v>162951.73</v>
      </c>
      <c r="E12" s="21">
        <v>366.77</v>
      </c>
      <c r="F12" s="306">
        <f t="shared" si="2"/>
        <v>46.7</v>
      </c>
      <c r="G12" s="547">
        <v>350000</v>
      </c>
      <c r="H12" s="455">
        <v>239679.28</v>
      </c>
      <c r="I12" s="455">
        <v>427.8</v>
      </c>
      <c r="J12" s="306">
        <f t="shared" si="0"/>
        <v>68.6</v>
      </c>
      <c r="K12" s="309">
        <v>380000</v>
      </c>
      <c r="L12" s="21">
        <v>401390.95</v>
      </c>
      <c r="M12" s="21">
        <v>557.08</v>
      </c>
      <c r="N12" s="306">
        <f t="shared" si="1"/>
        <v>105.8</v>
      </c>
      <c r="O12" s="62">
        <f t="shared" si="3"/>
        <v>160.8</v>
      </c>
      <c r="P12" s="24"/>
    </row>
    <row r="13" spans="1:16" ht="15.75" customHeight="1">
      <c r="A13" s="20" t="s">
        <v>24</v>
      </c>
      <c r="B13" s="309">
        <v>29300</v>
      </c>
      <c r="C13" s="309">
        <v>29300</v>
      </c>
      <c r="D13" s="388">
        <v>11259</v>
      </c>
      <c r="E13" s="21"/>
      <c r="F13" s="306">
        <f t="shared" si="2"/>
        <v>38.4</v>
      </c>
      <c r="G13" s="547">
        <v>29300</v>
      </c>
      <c r="H13" s="455">
        <v>13349</v>
      </c>
      <c r="I13" s="455"/>
      <c r="J13" s="306">
        <f t="shared" si="0"/>
        <v>45.6</v>
      </c>
      <c r="K13" s="309">
        <v>29300</v>
      </c>
      <c r="L13" s="21">
        <v>24958</v>
      </c>
      <c r="M13" s="21"/>
      <c r="N13" s="306">
        <f t="shared" si="1"/>
        <v>85.2</v>
      </c>
      <c r="O13" s="62">
        <f t="shared" si="3"/>
        <v>85.2</v>
      </c>
      <c r="P13" s="24"/>
    </row>
    <row r="14" spans="1:16" ht="15.75" customHeight="1">
      <c r="A14" s="20" t="s">
        <v>25</v>
      </c>
      <c r="B14" s="309">
        <v>30000</v>
      </c>
      <c r="C14" s="309">
        <v>30000</v>
      </c>
      <c r="D14" s="388">
        <v>13105</v>
      </c>
      <c r="E14" s="21"/>
      <c r="F14" s="306">
        <f t="shared" si="2"/>
        <v>43.7</v>
      </c>
      <c r="G14" s="547">
        <v>30000</v>
      </c>
      <c r="H14" s="455">
        <v>18338</v>
      </c>
      <c r="I14" s="455"/>
      <c r="J14" s="306">
        <f t="shared" si="0"/>
        <v>61.1</v>
      </c>
      <c r="K14" s="309">
        <v>30000</v>
      </c>
      <c r="L14" s="21">
        <v>27057</v>
      </c>
      <c r="M14" s="21"/>
      <c r="N14" s="306">
        <f t="shared" si="1"/>
        <v>90.2</v>
      </c>
      <c r="O14" s="62">
        <f t="shared" si="3"/>
        <v>90.2</v>
      </c>
      <c r="P14" s="24"/>
    </row>
    <row r="15" spans="1:16" ht="15.75" customHeight="1">
      <c r="A15" s="20" t="s">
        <v>26</v>
      </c>
      <c r="B15" s="309">
        <v>2100000</v>
      </c>
      <c r="C15" s="309">
        <v>2200000</v>
      </c>
      <c r="D15" s="388">
        <v>1038152.95</v>
      </c>
      <c r="E15" s="21">
        <v>15402.4</v>
      </c>
      <c r="F15" s="306">
        <f t="shared" si="2"/>
        <v>47.9</v>
      </c>
      <c r="G15" s="547">
        <v>2200000</v>
      </c>
      <c r="H15" s="455">
        <v>1444357.69</v>
      </c>
      <c r="I15" s="455">
        <v>22981.99</v>
      </c>
      <c r="J15" s="306">
        <f t="shared" si="0"/>
        <v>66.7</v>
      </c>
      <c r="K15" s="309">
        <v>2000000</v>
      </c>
      <c r="L15" s="21">
        <v>1930258.47</v>
      </c>
      <c r="M15" s="21">
        <v>31606.19</v>
      </c>
      <c r="N15" s="306">
        <f t="shared" si="1"/>
        <v>98.1</v>
      </c>
      <c r="O15" s="62">
        <f t="shared" si="3"/>
        <v>93.4</v>
      </c>
      <c r="P15" s="24"/>
    </row>
    <row r="16" spans="1:16" ht="15.75" customHeight="1">
      <c r="A16" s="20" t="s">
        <v>27</v>
      </c>
      <c r="B16" s="309">
        <v>28730000</v>
      </c>
      <c r="C16" s="309">
        <v>28730000</v>
      </c>
      <c r="D16" s="388">
        <v>13462180.03</v>
      </c>
      <c r="E16" s="21">
        <v>175659.28</v>
      </c>
      <c r="F16" s="306">
        <f t="shared" si="2"/>
        <v>47.5</v>
      </c>
      <c r="G16" s="547">
        <v>28730000</v>
      </c>
      <c r="H16" s="455">
        <v>20356591.09</v>
      </c>
      <c r="I16" s="455">
        <v>257584.29</v>
      </c>
      <c r="J16" s="306">
        <f t="shared" si="0"/>
        <v>71.8</v>
      </c>
      <c r="K16" s="309">
        <v>28730000</v>
      </c>
      <c r="L16" s="21">
        <v>28283284.76</v>
      </c>
      <c r="M16" s="21">
        <v>358589.3</v>
      </c>
      <c r="N16" s="306">
        <f t="shared" si="1"/>
        <v>99.7</v>
      </c>
      <c r="O16" s="62">
        <f t="shared" si="3"/>
        <v>99.7</v>
      </c>
      <c r="P16" s="24"/>
    </row>
    <row r="17" spans="1:16" ht="15.75" customHeight="1">
      <c r="A17" s="20" t="s">
        <v>28</v>
      </c>
      <c r="B17" s="309">
        <v>3000</v>
      </c>
      <c r="C17" s="309">
        <v>6000</v>
      </c>
      <c r="D17" s="388">
        <v>2982</v>
      </c>
      <c r="E17" s="21"/>
      <c r="F17" s="306">
        <f t="shared" si="2"/>
        <v>49.7</v>
      </c>
      <c r="G17" s="547">
        <v>6000</v>
      </c>
      <c r="H17" s="455">
        <v>3642</v>
      </c>
      <c r="I17" s="455"/>
      <c r="J17" s="306">
        <f t="shared" si="0"/>
        <v>60.7</v>
      </c>
      <c r="K17" s="309">
        <v>6000</v>
      </c>
      <c r="L17" s="21">
        <v>3762</v>
      </c>
      <c r="M17" s="21"/>
      <c r="N17" s="306">
        <f t="shared" si="1"/>
        <v>62.7</v>
      </c>
      <c r="O17" s="62">
        <f t="shared" si="3"/>
        <v>125.4</v>
      </c>
      <c r="P17" s="24"/>
    </row>
    <row r="18" spans="1:16" ht="15.75" customHeight="1">
      <c r="A18" s="20" t="s">
        <v>29</v>
      </c>
      <c r="B18" s="309"/>
      <c r="C18" s="309"/>
      <c r="D18" s="388"/>
      <c r="E18" s="21"/>
      <c r="F18" s="306" t="e">
        <f t="shared" si="2"/>
        <v>#DIV/0!</v>
      </c>
      <c r="G18" s="547"/>
      <c r="H18" s="455"/>
      <c r="I18" s="455"/>
      <c r="J18" s="306" t="e">
        <f t="shared" si="0"/>
        <v>#DIV/0!</v>
      </c>
      <c r="K18" s="309"/>
      <c r="L18" s="21"/>
      <c r="M18" s="21"/>
      <c r="N18" s="306" t="e">
        <f t="shared" si="1"/>
        <v>#DIV/0!</v>
      </c>
      <c r="O18" s="62" t="e">
        <f t="shared" si="3"/>
        <v>#DIV/0!</v>
      </c>
      <c r="P18" s="24"/>
    </row>
    <row r="19" spans="1:16" ht="15.75" customHeight="1">
      <c r="A19" s="20" t="s">
        <v>30</v>
      </c>
      <c r="B19" s="309"/>
      <c r="C19" s="309"/>
      <c r="D19" s="388"/>
      <c r="E19" s="21"/>
      <c r="F19" s="306" t="e">
        <f t="shared" si="2"/>
        <v>#DIV/0!</v>
      </c>
      <c r="G19" s="547"/>
      <c r="H19" s="455"/>
      <c r="I19" s="455"/>
      <c r="J19" s="306" t="e">
        <f t="shared" si="0"/>
        <v>#DIV/0!</v>
      </c>
      <c r="K19" s="309"/>
      <c r="L19" s="21"/>
      <c r="M19" s="21"/>
      <c r="N19" s="306" t="e">
        <f t="shared" si="1"/>
        <v>#DIV/0!</v>
      </c>
      <c r="O19" s="62" t="e">
        <f t="shared" si="3"/>
        <v>#DIV/0!</v>
      </c>
      <c r="P19" s="24"/>
    </row>
    <row r="20" spans="1:16" ht="15.75" customHeight="1">
      <c r="A20" s="20" t="s">
        <v>31</v>
      </c>
      <c r="B20" s="309"/>
      <c r="C20" s="309"/>
      <c r="D20" s="388"/>
      <c r="E20" s="21"/>
      <c r="F20" s="306" t="e">
        <f t="shared" si="2"/>
        <v>#DIV/0!</v>
      </c>
      <c r="G20" s="547"/>
      <c r="H20" s="455"/>
      <c r="I20" s="455"/>
      <c r="J20" s="306" t="e">
        <f t="shared" si="0"/>
        <v>#DIV/0!</v>
      </c>
      <c r="K20" s="309"/>
      <c r="L20" s="21"/>
      <c r="M20" s="21"/>
      <c r="N20" s="306" t="e">
        <f t="shared" si="1"/>
        <v>#DIV/0!</v>
      </c>
      <c r="O20" s="62" t="e">
        <f t="shared" si="3"/>
        <v>#DIV/0!</v>
      </c>
      <c r="P20" s="24"/>
    </row>
    <row r="21" spans="1:16" ht="15.75" customHeight="1">
      <c r="A21" s="20" t="s">
        <v>32</v>
      </c>
      <c r="B21" s="309"/>
      <c r="C21" s="309"/>
      <c r="D21" s="388"/>
      <c r="E21" s="21"/>
      <c r="F21" s="306" t="e">
        <f t="shared" si="2"/>
        <v>#DIV/0!</v>
      </c>
      <c r="G21" s="547"/>
      <c r="H21" s="455"/>
      <c r="I21" s="455"/>
      <c r="J21" s="306" t="e">
        <f t="shared" si="0"/>
        <v>#DIV/0!</v>
      </c>
      <c r="K21" s="309"/>
      <c r="L21" s="21"/>
      <c r="M21" s="21"/>
      <c r="N21" s="306" t="e">
        <f t="shared" si="1"/>
        <v>#DIV/0!</v>
      </c>
      <c r="O21" s="62" t="e">
        <f t="shared" si="3"/>
        <v>#DIV/0!</v>
      </c>
      <c r="P21" s="24"/>
    </row>
    <row r="22" spans="1:16" ht="15.75" customHeight="1">
      <c r="A22" s="20" t="s">
        <v>33</v>
      </c>
      <c r="B22" s="309"/>
      <c r="C22" s="309"/>
      <c r="D22" s="388">
        <v>43185</v>
      </c>
      <c r="E22" s="21"/>
      <c r="F22" s="306" t="e">
        <f t="shared" si="2"/>
        <v>#DIV/0!</v>
      </c>
      <c r="G22" s="547"/>
      <c r="H22" s="455">
        <v>43185</v>
      </c>
      <c r="I22" s="455"/>
      <c r="J22" s="306" t="e">
        <f t="shared" si="0"/>
        <v>#DIV/0!</v>
      </c>
      <c r="K22" s="309"/>
      <c r="L22" s="21">
        <v>45648.33</v>
      </c>
      <c r="M22" s="21"/>
      <c r="N22" s="306" t="e">
        <f t="shared" si="1"/>
        <v>#DIV/0!</v>
      </c>
      <c r="O22" s="62" t="e">
        <f t="shared" si="3"/>
        <v>#DIV/0!</v>
      </c>
      <c r="P22" s="24"/>
    </row>
    <row r="23" spans="1:16" ht="15.75" customHeight="1">
      <c r="A23" s="20" t="s">
        <v>34</v>
      </c>
      <c r="B23" s="309">
        <v>100000</v>
      </c>
      <c r="C23" s="309">
        <v>260000</v>
      </c>
      <c r="D23" s="388">
        <v>133730.82</v>
      </c>
      <c r="E23" s="21">
        <v>112.34</v>
      </c>
      <c r="F23" s="306">
        <f t="shared" si="2"/>
        <v>51.5</v>
      </c>
      <c r="G23" s="547">
        <v>260000</v>
      </c>
      <c r="H23" s="455">
        <v>188955.42</v>
      </c>
      <c r="I23" s="455">
        <v>165.56</v>
      </c>
      <c r="J23" s="306">
        <f t="shared" si="0"/>
        <v>72.7</v>
      </c>
      <c r="K23" s="309">
        <v>320000</v>
      </c>
      <c r="L23" s="21">
        <v>338449</v>
      </c>
      <c r="M23" s="21">
        <v>234.58</v>
      </c>
      <c r="N23" s="306">
        <f t="shared" si="1"/>
        <v>105.8</v>
      </c>
      <c r="O23" s="62">
        <f t="shared" si="3"/>
        <v>338.7</v>
      </c>
      <c r="P23" s="24"/>
    </row>
    <row r="24" spans="1:16" ht="15.75" customHeight="1">
      <c r="A24" s="20" t="s">
        <v>35</v>
      </c>
      <c r="B24" s="309">
        <v>1300000</v>
      </c>
      <c r="C24" s="309">
        <v>1300000</v>
      </c>
      <c r="D24" s="388">
        <v>624205.9</v>
      </c>
      <c r="E24" s="21">
        <v>1529.1</v>
      </c>
      <c r="F24" s="306">
        <f t="shared" si="2"/>
        <v>48.1</v>
      </c>
      <c r="G24" s="547">
        <v>1300000</v>
      </c>
      <c r="H24" s="455">
        <v>932936.54</v>
      </c>
      <c r="I24" s="455">
        <v>2245.46</v>
      </c>
      <c r="J24" s="306">
        <f t="shared" si="0"/>
        <v>71.9</v>
      </c>
      <c r="K24" s="309">
        <v>1250000</v>
      </c>
      <c r="L24" s="21">
        <v>1241453.68</v>
      </c>
      <c r="M24" s="21">
        <v>3175.32</v>
      </c>
      <c r="N24" s="306">
        <f t="shared" si="1"/>
        <v>99.6</v>
      </c>
      <c r="O24" s="62">
        <f t="shared" si="3"/>
        <v>95.7</v>
      </c>
      <c r="P24" s="24"/>
    </row>
    <row r="25" spans="1:16" ht="15.75" customHeight="1">
      <c r="A25" s="20" t="s">
        <v>36</v>
      </c>
      <c r="B25" s="309"/>
      <c r="C25" s="309"/>
      <c r="D25" s="388">
        <v>0</v>
      </c>
      <c r="E25" s="21"/>
      <c r="F25" s="306" t="e">
        <f t="shared" si="2"/>
        <v>#DIV/0!</v>
      </c>
      <c r="G25" s="547"/>
      <c r="H25" s="455">
        <v>0</v>
      </c>
      <c r="I25" s="455"/>
      <c r="J25" s="306" t="e">
        <f t="shared" si="0"/>
        <v>#DIV/0!</v>
      </c>
      <c r="K25" s="309"/>
      <c r="L25" s="21"/>
      <c r="M25" s="21"/>
      <c r="N25" s="306" t="e">
        <f t="shared" si="1"/>
        <v>#DIV/0!</v>
      </c>
      <c r="O25" s="62" t="e">
        <f t="shared" si="3"/>
        <v>#DIV/0!</v>
      </c>
      <c r="P25" s="24"/>
    </row>
    <row r="26" spans="1:16" ht="15.75" customHeight="1">
      <c r="A26" s="20" t="s">
        <v>37</v>
      </c>
      <c r="B26" s="309"/>
      <c r="C26" s="309"/>
      <c r="D26" s="388"/>
      <c r="E26" s="21"/>
      <c r="F26" s="306" t="e">
        <f t="shared" si="2"/>
        <v>#DIV/0!</v>
      </c>
      <c r="G26" s="547"/>
      <c r="H26" s="455"/>
      <c r="I26" s="455"/>
      <c r="J26" s="306" t="e">
        <f t="shared" si="0"/>
        <v>#DIV/0!</v>
      </c>
      <c r="K26" s="309"/>
      <c r="L26" s="21"/>
      <c r="M26" s="21"/>
      <c r="N26" s="306" t="e">
        <f t="shared" si="1"/>
        <v>#DIV/0!</v>
      </c>
      <c r="O26" s="62" t="e">
        <f t="shared" si="3"/>
        <v>#DIV/0!</v>
      </c>
      <c r="P26" s="24"/>
    </row>
    <row r="27" spans="1:16" ht="15.75" customHeight="1">
      <c r="A27" s="20" t="s">
        <v>38</v>
      </c>
      <c r="B27" s="309"/>
      <c r="C27" s="309"/>
      <c r="D27" s="388"/>
      <c r="E27" s="21"/>
      <c r="F27" s="306" t="e">
        <f t="shared" si="2"/>
        <v>#DIV/0!</v>
      </c>
      <c r="G27" s="547"/>
      <c r="H27" s="455"/>
      <c r="I27" s="455"/>
      <c r="J27" s="306" t="e">
        <f t="shared" si="0"/>
        <v>#DIV/0!</v>
      </c>
      <c r="K27" s="309"/>
      <c r="L27" s="21"/>
      <c r="M27" s="21"/>
      <c r="N27" s="306" t="e">
        <f t="shared" si="1"/>
        <v>#DIV/0!</v>
      </c>
      <c r="O27" s="62" t="e">
        <f t="shared" si="3"/>
        <v>#DIV/0!</v>
      </c>
      <c r="P27" s="24"/>
    </row>
    <row r="28" spans="1:16" ht="15.75" customHeight="1">
      <c r="A28" s="20" t="s">
        <v>39</v>
      </c>
      <c r="B28" s="309"/>
      <c r="C28" s="309"/>
      <c r="D28" s="388">
        <v>0</v>
      </c>
      <c r="E28" s="21"/>
      <c r="F28" s="306" t="e">
        <f t="shared" si="2"/>
        <v>#DIV/0!</v>
      </c>
      <c r="G28" s="547"/>
      <c r="H28" s="455"/>
      <c r="I28" s="455"/>
      <c r="J28" s="306" t="e">
        <f t="shared" si="0"/>
        <v>#DIV/0!</v>
      </c>
      <c r="K28" s="309"/>
      <c r="L28" s="21"/>
      <c r="M28" s="21"/>
      <c r="N28" s="306" t="e">
        <f t="shared" si="1"/>
        <v>#DIV/0!</v>
      </c>
      <c r="O28" s="62" t="e">
        <f t="shared" si="3"/>
        <v>#DIV/0!</v>
      </c>
      <c r="P28" s="24"/>
    </row>
    <row r="29" spans="1:16" ht="15.75" customHeight="1">
      <c r="A29" s="20" t="s">
        <v>40</v>
      </c>
      <c r="B29" s="309"/>
      <c r="C29" s="309">
        <v>1197</v>
      </c>
      <c r="D29" s="388">
        <v>1197</v>
      </c>
      <c r="E29" s="21"/>
      <c r="F29" s="306">
        <f t="shared" si="2"/>
        <v>100</v>
      </c>
      <c r="G29" s="547">
        <v>1197</v>
      </c>
      <c r="H29" s="455">
        <v>1197</v>
      </c>
      <c r="I29" s="455"/>
      <c r="J29" s="306">
        <f t="shared" si="0"/>
        <v>100</v>
      </c>
      <c r="K29" s="309">
        <v>3710</v>
      </c>
      <c r="L29" s="21">
        <v>3710</v>
      </c>
      <c r="M29" s="21"/>
      <c r="N29" s="306">
        <f t="shared" si="1"/>
        <v>100</v>
      </c>
      <c r="O29" s="62" t="e">
        <f t="shared" si="3"/>
        <v>#DIV/0!</v>
      </c>
      <c r="P29" s="24"/>
    </row>
    <row r="30" spans="1:15" ht="15.75" customHeight="1">
      <c r="A30" s="20" t="s">
        <v>41</v>
      </c>
      <c r="B30" s="314"/>
      <c r="C30" s="314"/>
      <c r="D30" s="389"/>
      <c r="E30" s="316"/>
      <c r="F30" s="306" t="e">
        <f t="shared" si="2"/>
        <v>#DIV/0!</v>
      </c>
      <c r="G30" s="548"/>
      <c r="H30" s="457"/>
      <c r="I30" s="457"/>
      <c r="J30" s="306" t="e">
        <f t="shared" si="0"/>
        <v>#DIV/0!</v>
      </c>
      <c r="K30" s="314"/>
      <c r="L30" s="316"/>
      <c r="M30" s="316"/>
      <c r="N30" s="306" t="e">
        <f t="shared" si="1"/>
        <v>#DIV/0!</v>
      </c>
      <c r="O30" s="62" t="e">
        <f t="shared" si="3"/>
        <v>#DIV/0!</v>
      </c>
    </row>
    <row r="31" spans="1:15" ht="15.75" customHeight="1" thickBot="1">
      <c r="A31" s="22" t="s">
        <v>42</v>
      </c>
      <c r="B31" s="400">
        <v>30000</v>
      </c>
      <c r="C31" s="400">
        <v>30000</v>
      </c>
      <c r="D31" s="321">
        <v>15134</v>
      </c>
      <c r="E31" s="322"/>
      <c r="F31" s="306">
        <f t="shared" si="2"/>
        <v>50.4</v>
      </c>
      <c r="G31" s="549">
        <v>30000</v>
      </c>
      <c r="H31" s="458">
        <v>20343</v>
      </c>
      <c r="I31" s="458"/>
      <c r="J31" s="306">
        <f t="shared" si="0"/>
        <v>67.8</v>
      </c>
      <c r="K31" s="400">
        <v>30000</v>
      </c>
      <c r="L31" s="322">
        <v>29052</v>
      </c>
      <c r="M31" s="322"/>
      <c r="N31" s="306">
        <f t="shared" si="1"/>
        <v>96.8</v>
      </c>
      <c r="O31" s="62">
        <f t="shared" si="3"/>
        <v>96.8</v>
      </c>
    </row>
    <row r="32" spans="1:15" ht="15.75" customHeight="1" thickBot="1">
      <c r="A32" s="23" t="s">
        <v>43</v>
      </c>
      <c r="B32" s="286">
        <f>SUM(B5:B31)</f>
        <v>40744100</v>
      </c>
      <c r="C32" s="323">
        <f>SUM(C5:C31)</f>
        <v>41731248</v>
      </c>
      <c r="D32" s="326">
        <f>SUM(D5:D31)</f>
        <v>19766244.39</v>
      </c>
      <c r="E32" s="324">
        <f>SUM(E5:E30)</f>
        <v>232704.88</v>
      </c>
      <c r="F32" s="306">
        <f t="shared" si="2"/>
        <v>47.9</v>
      </c>
      <c r="G32" s="459">
        <f>SUM(G5:G31)</f>
        <v>41731248</v>
      </c>
      <c r="H32" s="460">
        <f>SUM(H5:H31)</f>
        <v>29178892.810000002</v>
      </c>
      <c r="I32" s="460">
        <f>SUM(I5:I30)</f>
        <v>340800.57000000007</v>
      </c>
      <c r="J32" s="306">
        <f t="shared" si="0"/>
        <v>70.7</v>
      </c>
      <c r="K32" s="286">
        <f>SUM(K5:K31)</f>
        <v>41551548</v>
      </c>
      <c r="L32" s="326">
        <f>SUM(L5:L31)</f>
        <v>41080300.88</v>
      </c>
      <c r="M32" s="324">
        <f>SUM(M5:M30)</f>
        <v>473364.63</v>
      </c>
      <c r="N32" s="306">
        <f t="shared" si="1"/>
        <v>100</v>
      </c>
      <c r="O32" s="62">
        <f t="shared" si="3"/>
        <v>102</v>
      </c>
    </row>
    <row r="33" spans="1:14" ht="15.75" customHeight="1">
      <c r="A33" s="155"/>
      <c r="B33" s="282"/>
      <c r="C33" s="282"/>
      <c r="D33" s="282"/>
      <c r="E33" s="282"/>
      <c r="F33" s="283"/>
      <c r="J33" s="283"/>
      <c r="N33" s="283"/>
    </row>
    <row r="35" spans="1:2" ht="15.75" thickBot="1">
      <c r="A35" s="48" t="s">
        <v>55</v>
      </c>
      <c r="B35" s="48"/>
    </row>
    <row r="36" spans="1:4" ht="15.75" thickBot="1">
      <c r="A36" s="49"/>
      <c r="B36" s="50" t="s">
        <v>10</v>
      </c>
      <c r="C36" s="51" t="s">
        <v>14</v>
      </c>
      <c r="D36" s="52" t="s">
        <v>15</v>
      </c>
    </row>
    <row r="37" spans="1:4" ht="15">
      <c r="A37" s="53" t="s">
        <v>56</v>
      </c>
      <c r="B37" s="196">
        <v>7518471.15</v>
      </c>
      <c r="C37" s="197">
        <v>7209024.15</v>
      </c>
      <c r="D37" s="198">
        <v>7739093.55</v>
      </c>
    </row>
    <row r="38" spans="1:4" ht="15">
      <c r="A38" s="53" t="s">
        <v>57</v>
      </c>
      <c r="B38" s="199">
        <v>584598.44</v>
      </c>
      <c r="C38" s="200">
        <v>584598.44</v>
      </c>
      <c r="D38" s="201">
        <v>584598.44</v>
      </c>
    </row>
    <row r="39" spans="1:4" ht="15">
      <c r="A39" s="53" t="s">
        <v>58</v>
      </c>
      <c r="B39" s="199">
        <v>535150.54</v>
      </c>
      <c r="C39" s="200">
        <v>533882.94</v>
      </c>
      <c r="D39" s="201">
        <v>499578.92</v>
      </c>
    </row>
    <row r="40" spans="1:4" ht="15">
      <c r="A40" s="53" t="s">
        <v>59</v>
      </c>
      <c r="B40" s="199">
        <v>504814.71</v>
      </c>
      <c r="C40" s="200">
        <v>504814.71</v>
      </c>
      <c r="D40" s="201">
        <v>504814.71</v>
      </c>
    </row>
    <row r="41" spans="1:4" ht="15">
      <c r="A41" s="53" t="s">
        <v>60</v>
      </c>
      <c r="B41" s="199">
        <v>1363848.796</v>
      </c>
      <c r="C41" s="200">
        <v>1349964.76</v>
      </c>
      <c r="D41" s="201">
        <v>1229896.42</v>
      </c>
    </row>
    <row r="42" spans="1:4" ht="15.75" thickBot="1">
      <c r="A42" s="58" t="s">
        <v>101</v>
      </c>
      <c r="B42" s="202">
        <v>3979370.75</v>
      </c>
      <c r="C42" s="203">
        <v>4288817.75</v>
      </c>
      <c r="D42" s="204">
        <v>3758748.35</v>
      </c>
    </row>
    <row r="46" spans="1:14" ht="16.5" thickBot="1">
      <c r="A46" s="2" t="s">
        <v>62</v>
      </c>
      <c r="B46" s="2" t="s">
        <v>1</v>
      </c>
      <c r="C46" s="2"/>
      <c r="F46" s="2"/>
      <c r="G46" s="2"/>
      <c r="J46" s="2"/>
      <c r="K46" s="2"/>
      <c r="N46" s="2"/>
    </row>
    <row r="47" spans="1:15" ht="15">
      <c r="A47" s="3" t="s">
        <v>2</v>
      </c>
      <c r="B47" s="4" t="s">
        <v>3</v>
      </c>
      <c r="C47" s="9" t="s">
        <v>4</v>
      </c>
      <c r="D47" s="74" t="s">
        <v>5</v>
      </c>
      <c r="E47" s="75"/>
      <c r="F47" s="76" t="s">
        <v>6</v>
      </c>
      <c r="G47" s="5" t="s">
        <v>4</v>
      </c>
      <c r="H47" s="6" t="s">
        <v>7</v>
      </c>
      <c r="I47" s="77"/>
      <c r="J47" s="76" t="s">
        <v>6</v>
      </c>
      <c r="K47" s="78" t="s">
        <v>4</v>
      </c>
      <c r="L47" s="6" t="s">
        <v>8</v>
      </c>
      <c r="M47" s="77"/>
      <c r="N47" s="76" t="s">
        <v>6</v>
      </c>
      <c r="O47" s="278" t="s">
        <v>104</v>
      </c>
    </row>
    <row r="48" spans="1:15" ht="15.75" thickBot="1">
      <c r="A48" s="11"/>
      <c r="B48" s="12" t="s">
        <v>9</v>
      </c>
      <c r="C48" s="16" t="s">
        <v>10</v>
      </c>
      <c r="D48" s="79" t="s">
        <v>11</v>
      </c>
      <c r="E48" s="15" t="s">
        <v>12</v>
      </c>
      <c r="F48" s="80" t="s">
        <v>13</v>
      </c>
      <c r="G48" s="13" t="s">
        <v>14</v>
      </c>
      <c r="H48" s="14" t="s">
        <v>11</v>
      </c>
      <c r="I48" s="81" t="s">
        <v>12</v>
      </c>
      <c r="J48" s="80" t="s">
        <v>13</v>
      </c>
      <c r="K48" s="82" t="s">
        <v>15</v>
      </c>
      <c r="L48" s="14" t="s">
        <v>11</v>
      </c>
      <c r="M48" s="81" t="s">
        <v>12</v>
      </c>
      <c r="N48" s="80" t="s">
        <v>13</v>
      </c>
      <c r="O48" s="279" t="s">
        <v>105</v>
      </c>
    </row>
    <row r="49" spans="1:15" ht="15">
      <c r="A49" s="83" t="s">
        <v>63</v>
      </c>
      <c r="B49" s="62"/>
      <c r="C49" s="250"/>
      <c r="D49" s="440"/>
      <c r="E49" s="206"/>
      <c r="F49" s="306" t="e">
        <f aca="true" t="shared" si="4" ref="F49:F80">ROUND((D49+E49)/(C49/100),1)</f>
        <v>#DIV/0!</v>
      </c>
      <c r="G49" s="390"/>
      <c r="H49" s="391"/>
      <c r="I49" s="83"/>
      <c r="J49" s="306" t="e">
        <f aca="true" t="shared" si="5" ref="J49:J80">ROUND((H49+I49)/(G49/100),1)</f>
        <v>#DIV/0!</v>
      </c>
      <c r="K49" s="390"/>
      <c r="L49" s="391"/>
      <c r="M49" s="83"/>
      <c r="N49" s="306" t="e">
        <f aca="true" t="shared" si="6" ref="N49:N80">ROUND((L49+M49)/(K49/100),1)</f>
        <v>#DIV/0!</v>
      </c>
      <c r="O49" s="62" t="e">
        <f aca="true" t="shared" si="7" ref="O49:O80">ROUND((L49+M49)/(B49/100),1)</f>
        <v>#DIV/0!</v>
      </c>
    </row>
    <row r="50" spans="1:15" ht="15">
      <c r="A50" s="91" t="s">
        <v>64</v>
      </c>
      <c r="B50" s="64">
        <v>18100000</v>
      </c>
      <c r="C50" s="64">
        <v>19000000</v>
      </c>
      <c r="D50" s="66">
        <v>9360131.09</v>
      </c>
      <c r="E50" s="207">
        <v>227060</v>
      </c>
      <c r="F50" s="306">
        <f t="shared" si="4"/>
        <v>50.5</v>
      </c>
      <c r="G50" s="270">
        <v>19000000</v>
      </c>
      <c r="H50" s="253">
        <v>13940440.29</v>
      </c>
      <c r="I50" s="254">
        <v>329053</v>
      </c>
      <c r="J50" s="306">
        <f t="shared" si="5"/>
        <v>75.1</v>
      </c>
      <c r="K50" s="270">
        <v>19050000</v>
      </c>
      <c r="L50" s="95">
        <v>18609057.74</v>
      </c>
      <c r="M50" s="97">
        <v>443578</v>
      </c>
      <c r="N50" s="306">
        <f t="shared" si="6"/>
        <v>100</v>
      </c>
      <c r="O50" s="62">
        <f t="shared" si="7"/>
        <v>105.3</v>
      </c>
    </row>
    <row r="51" spans="1:15" ht="15">
      <c r="A51" s="91" t="s">
        <v>65</v>
      </c>
      <c r="B51" s="64"/>
      <c r="C51" s="64"/>
      <c r="D51" s="66"/>
      <c r="E51" s="207"/>
      <c r="F51" s="306" t="e">
        <f t="shared" si="4"/>
        <v>#DIV/0!</v>
      </c>
      <c r="G51" s="270"/>
      <c r="H51" s="253"/>
      <c r="I51" s="254"/>
      <c r="J51" s="306" t="e">
        <f t="shared" si="5"/>
        <v>#DIV/0!</v>
      </c>
      <c r="K51" s="270"/>
      <c r="L51" s="95"/>
      <c r="M51" s="97"/>
      <c r="N51" s="306" t="e">
        <f t="shared" si="6"/>
        <v>#DIV/0!</v>
      </c>
      <c r="O51" s="62" t="e">
        <f t="shared" si="7"/>
        <v>#DIV/0!</v>
      </c>
    </row>
    <row r="52" spans="1:15" ht="15">
      <c r="A52" s="91" t="s">
        <v>66</v>
      </c>
      <c r="B52" s="64">
        <v>30000</v>
      </c>
      <c r="C52" s="64">
        <v>40000</v>
      </c>
      <c r="D52" s="66"/>
      <c r="E52" s="207">
        <v>24406</v>
      </c>
      <c r="F52" s="306">
        <f t="shared" si="4"/>
        <v>61</v>
      </c>
      <c r="G52" s="270">
        <v>40000</v>
      </c>
      <c r="H52" s="253"/>
      <c r="I52" s="254">
        <v>33628</v>
      </c>
      <c r="J52" s="306">
        <f t="shared" si="5"/>
        <v>84.1</v>
      </c>
      <c r="K52" s="270">
        <v>45000</v>
      </c>
      <c r="L52" s="95"/>
      <c r="M52" s="97">
        <v>45067</v>
      </c>
      <c r="N52" s="306">
        <f t="shared" si="6"/>
        <v>100.1</v>
      </c>
      <c r="O52" s="62">
        <f t="shared" si="7"/>
        <v>150.2</v>
      </c>
    </row>
    <row r="53" spans="1:15" ht="15">
      <c r="A53" s="91" t="s">
        <v>67</v>
      </c>
      <c r="B53" s="64"/>
      <c r="C53" s="64"/>
      <c r="D53" s="66"/>
      <c r="E53" s="207"/>
      <c r="F53" s="306" t="e">
        <f t="shared" si="4"/>
        <v>#DIV/0!</v>
      </c>
      <c r="G53" s="270"/>
      <c r="H53" s="253"/>
      <c r="I53" s="254"/>
      <c r="J53" s="306" t="e">
        <f t="shared" si="5"/>
        <v>#DIV/0!</v>
      </c>
      <c r="K53" s="270"/>
      <c r="L53" s="95"/>
      <c r="M53" s="97"/>
      <c r="N53" s="306" t="e">
        <f t="shared" si="6"/>
        <v>#DIV/0!</v>
      </c>
      <c r="O53" s="62" t="e">
        <f t="shared" si="7"/>
        <v>#DIV/0!</v>
      </c>
    </row>
    <row r="54" spans="1:15" ht="15">
      <c r="A54" s="91" t="s">
        <v>68</v>
      </c>
      <c r="B54" s="64"/>
      <c r="C54" s="64"/>
      <c r="D54" s="66"/>
      <c r="E54" s="207"/>
      <c r="F54" s="306" t="e">
        <f t="shared" si="4"/>
        <v>#DIV/0!</v>
      </c>
      <c r="G54" s="270"/>
      <c r="H54" s="253"/>
      <c r="I54" s="254"/>
      <c r="J54" s="306" t="e">
        <f t="shared" si="5"/>
        <v>#DIV/0!</v>
      </c>
      <c r="K54" s="270"/>
      <c r="L54" s="95"/>
      <c r="M54" s="97"/>
      <c r="N54" s="306" t="e">
        <f t="shared" si="6"/>
        <v>#DIV/0!</v>
      </c>
      <c r="O54" s="62" t="e">
        <f t="shared" si="7"/>
        <v>#DIV/0!</v>
      </c>
    </row>
    <row r="55" spans="1:15" ht="15">
      <c r="A55" s="91" t="s">
        <v>69</v>
      </c>
      <c r="B55" s="64"/>
      <c r="C55" s="64"/>
      <c r="D55" s="66"/>
      <c r="E55" s="207"/>
      <c r="F55" s="306" t="e">
        <f t="shared" si="4"/>
        <v>#DIV/0!</v>
      </c>
      <c r="G55" s="270"/>
      <c r="H55" s="253"/>
      <c r="I55" s="254"/>
      <c r="J55" s="306" t="e">
        <f t="shared" si="5"/>
        <v>#DIV/0!</v>
      </c>
      <c r="K55" s="270"/>
      <c r="L55" s="95"/>
      <c r="M55" s="97"/>
      <c r="N55" s="306" t="e">
        <f t="shared" si="6"/>
        <v>#DIV/0!</v>
      </c>
      <c r="O55" s="62" t="e">
        <f t="shared" si="7"/>
        <v>#DIV/0!</v>
      </c>
    </row>
    <row r="56" spans="1:15" ht="15">
      <c r="A56" s="91" t="s">
        <v>70</v>
      </c>
      <c r="B56" s="64"/>
      <c r="C56" s="64"/>
      <c r="D56" s="66"/>
      <c r="E56" s="207"/>
      <c r="F56" s="306" t="e">
        <f t="shared" si="4"/>
        <v>#DIV/0!</v>
      </c>
      <c r="G56" s="270"/>
      <c r="H56" s="253"/>
      <c r="I56" s="254"/>
      <c r="J56" s="306" t="e">
        <f t="shared" si="5"/>
        <v>#DIV/0!</v>
      </c>
      <c r="K56" s="270"/>
      <c r="L56" s="95"/>
      <c r="M56" s="97"/>
      <c r="N56" s="306" t="e">
        <f t="shared" si="6"/>
        <v>#DIV/0!</v>
      </c>
      <c r="O56" s="62" t="e">
        <f t="shared" si="7"/>
        <v>#DIV/0!</v>
      </c>
    </row>
    <row r="57" spans="1:15" ht="15">
      <c r="A57" s="91" t="s">
        <v>71</v>
      </c>
      <c r="B57" s="64"/>
      <c r="C57" s="64"/>
      <c r="D57" s="66"/>
      <c r="E57" s="207"/>
      <c r="F57" s="306" t="e">
        <f t="shared" si="4"/>
        <v>#DIV/0!</v>
      </c>
      <c r="G57" s="270"/>
      <c r="H57" s="253"/>
      <c r="I57" s="254"/>
      <c r="J57" s="306" t="e">
        <f t="shared" si="5"/>
        <v>#DIV/0!</v>
      </c>
      <c r="K57" s="270"/>
      <c r="L57" s="95"/>
      <c r="M57" s="97"/>
      <c r="N57" s="306" t="e">
        <f t="shared" si="6"/>
        <v>#DIV/0!</v>
      </c>
      <c r="O57" s="62" t="e">
        <f t="shared" si="7"/>
        <v>#DIV/0!</v>
      </c>
    </row>
    <row r="58" spans="1:15" ht="15">
      <c r="A58" s="91" t="s">
        <v>72</v>
      </c>
      <c r="B58" s="64"/>
      <c r="C58" s="64"/>
      <c r="D58" s="66"/>
      <c r="E58" s="207"/>
      <c r="F58" s="306" t="e">
        <f t="shared" si="4"/>
        <v>#DIV/0!</v>
      </c>
      <c r="G58" s="270"/>
      <c r="H58" s="253"/>
      <c r="I58" s="254"/>
      <c r="J58" s="306" t="e">
        <f t="shared" si="5"/>
        <v>#DIV/0!</v>
      </c>
      <c r="K58" s="270"/>
      <c r="L58" s="95"/>
      <c r="M58" s="97"/>
      <c r="N58" s="306" t="e">
        <f t="shared" si="6"/>
        <v>#DIV/0!</v>
      </c>
      <c r="O58" s="62" t="e">
        <f t="shared" si="7"/>
        <v>#DIV/0!</v>
      </c>
    </row>
    <row r="59" spans="1:15" ht="15">
      <c r="A59" s="91" t="s">
        <v>73</v>
      </c>
      <c r="B59" s="64"/>
      <c r="C59" s="64"/>
      <c r="D59" s="66"/>
      <c r="E59" s="207"/>
      <c r="F59" s="306" t="e">
        <f t="shared" si="4"/>
        <v>#DIV/0!</v>
      </c>
      <c r="G59" s="270"/>
      <c r="H59" s="253"/>
      <c r="I59" s="254"/>
      <c r="J59" s="306" t="e">
        <f t="shared" si="5"/>
        <v>#DIV/0!</v>
      </c>
      <c r="K59" s="270"/>
      <c r="L59" s="95"/>
      <c r="M59" s="97"/>
      <c r="N59" s="306" t="e">
        <f t="shared" si="6"/>
        <v>#DIV/0!</v>
      </c>
      <c r="O59" s="62" t="e">
        <f t="shared" si="7"/>
        <v>#DIV/0!</v>
      </c>
    </row>
    <row r="60" spans="1:15" ht="15">
      <c r="A60" s="91" t="s">
        <v>74</v>
      </c>
      <c r="B60" s="64"/>
      <c r="C60" s="64"/>
      <c r="D60" s="66"/>
      <c r="E60" s="207"/>
      <c r="F60" s="306" t="e">
        <f t="shared" si="4"/>
        <v>#DIV/0!</v>
      </c>
      <c r="G60" s="270"/>
      <c r="H60" s="253"/>
      <c r="I60" s="254"/>
      <c r="J60" s="306" t="e">
        <f t="shared" si="5"/>
        <v>#DIV/0!</v>
      </c>
      <c r="K60" s="270"/>
      <c r="L60" s="95">
        <v>1197</v>
      </c>
      <c r="M60" s="97"/>
      <c r="N60" s="306" t="e">
        <f t="shared" si="6"/>
        <v>#DIV/0!</v>
      </c>
      <c r="O60" s="62" t="e">
        <f t="shared" si="7"/>
        <v>#DIV/0!</v>
      </c>
    </row>
    <row r="61" spans="1:15" ht="15">
      <c r="A61" s="91" t="s">
        <v>75</v>
      </c>
      <c r="B61" s="64"/>
      <c r="C61" s="64"/>
      <c r="D61" s="66"/>
      <c r="E61" s="207"/>
      <c r="F61" s="306" t="e">
        <f t="shared" si="4"/>
        <v>#DIV/0!</v>
      </c>
      <c r="G61" s="270"/>
      <c r="H61" s="253"/>
      <c r="I61" s="254"/>
      <c r="J61" s="306" t="e">
        <f t="shared" si="5"/>
        <v>#DIV/0!</v>
      </c>
      <c r="K61" s="270"/>
      <c r="L61" s="95"/>
      <c r="M61" s="97"/>
      <c r="N61" s="306" t="e">
        <f t="shared" si="6"/>
        <v>#DIV/0!</v>
      </c>
      <c r="O61" s="62" t="e">
        <f t="shared" si="7"/>
        <v>#DIV/0!</v>
      </c>
    </row>
    <row r="62" spans="1:15" ht="15">
      <c r="A62" s="91" t="s">
        <v>76</v>
      </c>
      <c r="B62" s="64"/>
      <c r="C62" s="64"/>
      <c r="D62" s="66"/>
      <c r="E62" s="207"/>
      <c r="F62" s="306" t="e">
        <f t="shared" si="4"/>
        <v>#DIV/0!</v>
      </c>
      <c r="G62" s="270"/>
      <c r="H62" s="253"/>
      <c r="I62" s="254"/>
      <c r="J62" s="306" t="e">
        <f t="shared" si="5"/>
        <v>#DIV/0!</v>
      </c>
      <c r="K62" s="270"/>
      <c r="L62" s="95"/>
      <c r="M62" s="97"/>
      <c r="N62" s="306" t="e">
        <f t="shared" si="6"/>
        <v>#DIV/0!</v>
      </c>
      <c r="O62" s="62" t="e">
        <f t="shared" si="7"/>
        <v>#DIV/0!</v>
      </c>
    </row>
    <row r="63" spans="1:15" ht="15">
      <c r="A63" s="91" t="s">
        <v>77</v>
      </c>
      <c r="B63" s="64">
        <v>0</v>
      </c>
      <c r="C63" s="64">
        <v>150</v>
      </c>
      <c r="D63" s="66">
        <v>150</v>
      </c>
      <c r="E63" s="207"/>
      <c r="F63" s="306">
        <f t="shared" si="4"/>
        <v>100</v>
      </c>
      <c r="G63" s="270">
        <v>150</v>
      </c>
      <c r="H63" s="253">
        <v>150</v>
      </c>
      <c r="I63" s="254"/>
      <c r="J63" s="306">
        <f t="shared" si="5"/>
        <v>100</v>
      </c>
      <c r="K63" s="270">
        <v>150</v>
      </c>
      <c r="L63" s="95">
        <v>150</v>
      </c>
      <c r="M63" s="97"/>
      <c r="N63" s="306">
        <f t="shared" si="6"/>
        <v>100</v>
      </c>
      <c r="O63" s="62" t="e">
        <f t="shared" si="7"/>
        <v>#DIV/0!</v>
      </c>
    </row>
    <row r="64" spans="1:15" ht="15">
      <c r="A64" s="91" t="s">
        <v>78</v>
      </c>
      <c r="B64" s="64">
        <v>150000</v>
      </c>
      <c r="C64" s="64">
        <v>120000</v>
      </c>
      <c r="D64" s="66">
        <v>58383.1</v>
      </c>
      <c r="E64" s="207"/>
      <c r="F64" s="306">
        <f t="shared" si="4"/>
        <v>48.7</v>
      </c>
      <c r="G64" s="270">
        <v>115000</v>
      </c>
      <c r="H64" s="253">
        <v>72267.1</v>
      </c>
      <c r="I64" s="254"/>
      <c r="J64" s="306">
        <f t="shared" si="5"/>
        <v>62.8</v>
      </c>
      <c r="K64" s="270">
        <v>220000</v>
      </c>
      <c r="L64" s="95">
        <v>222335.44</v>
      </c>
      <c r="M64" s="97"/>
      <c r="N64" s="306">
        <f t="shared" si="6"/>
        <v>101.1</v>
      </c>
      <c r="O64" s="62">
        <f t="shared" si="7"/>
        <v>148.2</v>
      </c>
    </row>
    <row r="65" spans="1:15" ht="15">
      <c r="A65" s="91" t="s">
        <v>79</v>
      </c>
      <c r="B65" s="64">
        <v>55000</v>
      </c>
      <c r="C65" s="64">
        <v>55000</v>
      </c>
      <c r="D65" s="66">
        <v>27714.4</v>
      </c>
      <c r="E65" s="207"/>
      <c r="F65" s="306">
        <f t="shared" si="4"/>
        <v>50.4</v>
      </c>
      <c r="G65" s="270">
        <v>50000</v>
      </c>
      <c r="H65" s="253">
        <v>31420.4</v>
      </c>
      <c r="I65" s="254"/>
      <c r="J65" s="306">
        <f t="shared" si="5"/>
        <v>62.8</v>
      </c>
      <c r="K65" s="270">
        <v>60000</v>
      </c>
      <c r="L65" s="95">
        <v>61389.8</v>
      </c>
      <c r="M65" s="97"/>
      <c r="N65" s="306">
        <f t="shared" si="6"/>
        <v>102.3</v>
      </c>
      <c r="O65" s="62">
        <f t="shared" si="7"/>
        <v>111.6</v>
      </c>
    </row>
    <row r="66" spans="1:15" ht="15">
      <c r="A66" s="91" t="s">
        <v>80</v>
      </c>
      <c r="B66" s="64">
        <v>2700</v>
      </c>
      <c r="C66" s="64">
        <v>2700</v>
      </c>
      <c r="D66" s="66">
        <v>1483.93</v>
      </c>
      <c r="E66" s="207"/>
      <c r="F66" s="306">
        <f t="shared" si="4"/>
        <v>55</v>
      </c>
      <c r="G66" s="270">
        <v>2700</v>
      </c>
      <c r="H66" s="253">
        <v>2290.61</v>
      </c>
      <c r="I66" s="254"/>
      <c r="J66" s="306">
        <f t="shared" si="5"/>
        <v>84.8</v>
      </c>
      <c r="K66" s="270">
        <v>3000</v>
      </c>
      <c r="L66" s="95">
        <v>3176.94</v>
      </c>
      <c r="M66" s="97"/>
      <c r="N66" s="306">
        <f t="shared" si="6"/>
        <v>105.9</v>
      </c>
      <c r="O66" s="62">
        <f t="shared" si="7"/>
        <v>117.7</v>
      </c>
    </row>
    <row r="67" spans="1:15" ht="15">
      <c r="A67" s="91" t="s">
        <v>81</v>
      </c>
      <c r="B67" s="64"/>
      <c r="C67" s="64"/>
      <c r="D67" s="66"/>
      <c r="E67" s="207"/>
      <c r="F67" s="306" t="e">
        <f t="shared" si="4"/>
        <v>#DIV/0!</v>
      </c>
      <c r="G67" s="270"/>
      <c r="H67" s="253"/>
      <c r="I67" s="254"/>
      <c r="J67" s="306" t="e">
        <f t="shared" si="5"/>
        <v>#DIV/0!</v>
      </c>
      <c r="K67" s="270"/>
      <c r="L67" s="95"/>
      <c r="M67" s="97"/>
      <c r="N67" s="306" t="e">
        <f t="shared" si="6"/>
        <v>#DIV/0!</v>
      </c>
      <c r="O67" s="62" t="e">
        <f t="shared" si="7"/>
        <v>#DIV/0!</v>
      </c>
    </row>
    <row r="68" spans="1:15" ht="15">
      <c r="A68" s="91" t="s">
        <v>82</v>
      </c>
      <c r="B68" s="64"/>
      <c r="C68" s="64"/>
      <c r="D68" s="66"/>
      <c r="E68" s="207"/>
      <c r="F68" s="306" t="e">
        <f t="shared" si="4"/>
        <v>#DIV/0!</v>
      </c>
      <c r="G68" s="270"/>
      <c r="H68" s="253"/>
      <c r="I68" s="254"/>
      <c r="J68" s="306" t="e">
        <f t="shared" si="5"/>
        <v>#DIV/0!</v>
      </c>
      <c r="K68" s="270"/>
      <c r="L68" s="95"/>
      <c r="M68" s="97"/>
      <c r="N68" s="306" t="e">
        <f t="shared" si="6"/>
        <v>#DIV/0!</v>
      </c>
      <c r="O68" s="62" t="e">
        <f t="shared" si="7"/>
        <v>#DIV/0!</v>
      </c>
    </row>
    <row r="69" spans="1:15" ht="15">
      <c r="A69" s="91" t="s">
        <v>83</v>
      </c>
      <c r="B69" s="64">
        <v>50000</v>
      </c>
      <c r="C69" s="64">
        <v>90000</v>
      </c>
      <c r="D69" s="66">
        <v>78619</v>
      </c>
      <c r="E69" s="207"/>
      <c r="F69" s="306">
        <f t="shared" si="4"/>
        <v>87.4</v>
      </c>
      <c r="G69" s="64">
        <v>100000</v>
      </c>
      <c r="H69" s="253">
        <v>97782</v>
      </c>
      <c r="I69" s="254"/>
      <c r="J69" s="306">
        <f t="shared" si="5"/>
        <v>97.8</v>
      </c>
      <c r="K69" s="64">
        <v>100000</v>
      </c>
      <c r="L69" s="95">
        <v>101040.39</v>
      </c>
      <c r="M69" s="97"/>
      <c r="N69" s="306">
        <f t="shared" si="6"/>
        <v>101</v>
      </c>
      <c r="O69" s="62">
        <f t="shared" si="7"/>
        <v>202.1</v>
      </c>
    </row>
    <row r="70" spans="1:15" ht="15">
      <c r="A70" s="99" t="s">
        <v>84</v>
      </c>
      <c r="B70" s="100">
        <f>SUM(B49:B69)</f>
        <v>18387700</v>
      </c>
      <c r="C70" s="100">
        <f>SUM(C49:C69)</f>
        <v>19307850</v>
      </c>
      <c r="D70" s="260">
        <f>SUM(D49:D69)</f>
        <v>9526481.52</v>
      </c>
      <c r="E70" s="261">
        <f>SUM(E49:E69)</f>
        <v>251466</v>
      </c>
      <c r="F70" s="306">
        <f t="shared" si="4"/>
        <v>50.6</v>
      </c>
      <c r="G70" s="568">
        <f>SUM(G49:G69)</f>
        <v>19307850</v>
      </c>
      <c r="H70" s="569">
        <f>SUM(H49:H69)</f>
        <v>14144350.399999999</v>
      </c>
      <c r="I70" s="570">
        <f>SUM(I49:I69)</f>
        <v>362681</v>
      </c>
      <c r="J70" s="306">
        <f t="shared" si="5"/>
        <v>75.1</v>
      </c>
      <c r="K70" s="568">
        <f>SUM(K49:K69)</f>
        <v>19478150</v>
      </c>
      <c r="L70" s="569">
        <f>SUM(L49:L69)</f>
        <v>18998347.310000002</v>
      </c>
      <c r="M70" s="570">
        <f>SUM(M49:M69)</f>
        <v>488645</v>
      </c>
      <c r="N70" s="306">
        <f t="shared" si="6"/>
        <v>100</v>
      </c>
      <c r="O70" s="62">
        <f t="shared" si="7"/>
        <v>106</v>
      </c>
    </row>
    <row r="71" spans="1:15" ht="15">
      <c r="A71" s="91" t="s">
        <v>116</v>
      </c>
      <c r="B71" s="67">
        <v>3250000</v>
      </c>
      <c r="C71" s="67">
        <v>3250000</v>
      </c>
      <c r="D71" s="69">
        <v>1624999</v>
      </c>
      <c r="E71" s="208"/>
      <c r="F71" s="306">
        <f t="shared" si="4"/>
        <v>50</v>
      </c>
      <c r="G71" s="67">
        <v>3250000</v>
      </c>
      <c r="H71" s="68">
        <v>2437499</v>
      </c>
      <c r="I71" s="108"/>
      <c r="J71" s="306">
        <f t="shared" si="5"/>
        <v>75</v>
      </c>
      <c r="K71" s="67">
        <v>3250000</v>
      </c>
      <c r="L71" s="68">
        <v>3250000</v>
      </c>
      <c r="M71" s="257"/>
      <c r="N71" s="306">
        <f t="shared" si="6"/>
        <v>100</v>
      </c>
      <c r="O71" s="62">
        <f t="shared" si="7"/>
        <v>100</v>
      </c>
    </row>
    <row r="72" spans="1:15" ht="15">
      <c r="A72" s="91" t="s">
        <v>117</v>
      </c>
      <c r="B72" s="67">
        <v>19026400</v>
      </c>
      <c r="C72" s="67">
        <v>19026400</v>
      </c>
      <c r="D72" s="69">
        <v>9513200</v>
      </c>
      <c r="E72" s="208"/>
      <c r="F72" s="306">
        <f t="shared" si="4"/>
        <v>50</v>
      </c>
      <c r="G72" s="67">
        <v>19026400</v>
      </c>
      <c r="H72" s="68">
        <v>14269799</v>
      </c>
      <c r="I72" s="108"/>
      <c r="J72" s="306">
        <f t="shared" si="5"/>
        <v>75</v>
      </c>
      <c r="K72" s="67">
        <v>18676400</v>
      </c>
      <c r="L72" s="68">
        <v>18676400</v>
      </c>
      <c r="M72" s="259"/>
      <c r="N72" s="306">
        <f t="shared" si="6"/>
        <v>100</v>
      </c>
      <c r="O72" s="62">
        <f t="shared" si="7"/>
        <v>98.2</v>
      </c>
    </row>
    <row r="73" spans="1:15" ht="15">
      <c r="A73" s="99" t="s">
        <v>87</v>
      </c>
      <c r="B73" s="100"/>
      <c r="C73" s="100"/>
      <c r="D73" s="260"/>
      <c r="E73" s="261"/>
      <c r="F73" s="306" t="e">
        <f t="shared" si="4"/>
        <v>#DIV/0!</v>
      </c>
      <c r="G73" s="100"/>
      <c r="H73" s="101"/>
      <c r="I73" s="103"/>
      <c r="J73" s="306" t="e">
        <f t="shared" si="5"/>
        <v>#DIV/0!</v>
      </c>
      <c r="K73" s="100"/>
      <c r="L73" s="101"/>
      <c r="M73" s="103"/>
      <c r="N73" s="306" t="e">
        <f t="shared" si="6"/>
        <v>#DIV/0!</v>
      </c>
      <c r="O73" s="62" t="e">
        <f t="shared" si="7"/>
        <v>#DIV/0!</v>
      </c>
    </row>
    <row r="74" spans="1:15" ht="15">
      <c r="A74" s="91" t="s">
        <v>102</v>
      </c>
      <c r="B74" s="64"/>
      <c r="C74" s="64"/>
      <c r="D74" s="66"/>
      <c r="E74" s="207"/>
      <c r="F74" s="306" t="e">
        <f t="shared" si="4"/>
        <v>#DIV/0!</v>
      </c>
      <c r="G74" s="64"/>
      <c r="H74" s="65"/>
      <c r="I74" s="93"/>
      <c r="J74" s="306" t="e">
        <f t="shared" si="5"/>
        <v>#DIV/0!</v>
      </c>
      <c r="K74" s="64"/>
      <c r="L74" s="65"/>
      <c r="M74" s="254"/>
      <c r="N74" s="306" t="e">
        <f t="shared" si="6"/>
        <v>#DIV/0!</v>
      </c>
      <c r="O74" s="62" t="e">
        <f t="shared" si="7"/>
        <v>#DIV/0!</v>
      </c>
    </row>
    <row r="75" spans="1:15" ht="15">
      <c r="A75" s="91" t="s">
        <v>118</v>
      </c>
      <c r="B75" s="64"/>
      <c r="C75" s="64"/>
      <c r="D75" s="66"/>
      <c r="E75" s="207"/>
      <c r="F75" s="306" t="e">
        <f t="shared" si="4"/>
        <v>#DIV/0!</v>
      </c>
      <c r="G75" s="64"/>
      <c r="H75" s="65"/>
      <c r="I75" s="93"/>
      <c r="J75" s="306" t="e">
        <f t="shared" si="5"/>
        <v>#DIV/0!</v>
      </c>
      <c r="K75" s="64"/>
      <c r="L75" s="65"/>
      <c r="M75" s="254"/>
      <c r="N75" s="306" t="e">
        <f t="shared" si="6"/>
        <v>#DIV/0!</v>
      </c>
      <c r="O75" s="62" t="e">
        <f t="shared" si="7"/>
        <v>#DIV/0!</v>
      </c>
    </row>
    <row r="76" spans="1:15" ht="15">
      <c r="A76" s="91" t="s">
        <v>119</v>
      </c>
      <c r="B76" s="64">
        <v>80000</v>
      </c>
      <c r="C76" s="64">
        <v>146998</v>
      </c>
      <c r="D76" s="66">
        <v>125398</v>
      </c>
      <c r="E76" s="207"/>
      <c r="F76" s="306">
        <f t="shared" si="4"/>
        <v>85.3</v>
      </c>
      <c r="G76" s="64">
        <v>146998</v>
      </c>
      <c r="H76" s="65">
        <v>146998</v>
      </c>
      <c r="I76" s="93"/>
      <c r="J76" s="306">
        <f t="shared" si="5"/>
        <v>100</v>
      </c>
      <c r="K76" s="64">
        <v>146998</v>
      </c>
      <c r="L76" s="65">
        <v>146998</v>
      </c>
      <c r="M76" s="254"/>
      <c r="N76" s="306">
        <f t="shared" si="6"/>
        <v>100</v>
      </c>
      <c r="O76" s="62">
        <f t="shared" si="7"/>
        <v>183.7</v>
      </c>
    </row>
    <row r="77" spans="1:15" ht="15">
      <c r="A77" s="99" t="s">
        <v>91</v>
      </c>
      <c r="B77" s="64"/>
      <c r="C77" s="64"/>
      <c r="D77" s="66"/>
      <c r="E77" s="207"/>
      <c r="F77" s="306" t="e">
        <f t="shared" si="4"/>
        <v>#DIV/0!</v>
      </c>
      <c r="G77" s="64"/>
      <c r="H77" s="65"/>
      <c r="I77" s="93"/>
      <c r="J77" s="306" t="e">
        <f t="shared" si="5"/>
        <v>#DIV/0!</v>
      </c>
      <c r="K77" s="64"/>
      <c r="L77" s="253"/>
      <c r="M77" s="254"/>
      <c r="N77" s="306" t="e">
        <f t="shared" si="6"/>
        <v>#DIV/0!</v>
      </c>
      <c r="O77" s="62" t="e">
        <f t="shared" si="7"/>
        <v>#DIV/0!</v>
      </c>
    </row>
    <row r="78" spans="1:15" ht="15">
      <c r="A78" s="99" t="s">
        <v>92</v>
      </c>
      <c r="B78" s="100">
        <f>SUM(B71:B77)</f>
        <v>22356400</v>
      </c>
      <c r="C78" s="100">
        <f>SUM(C71:C77)</f>
        <v>22423398</v>
      </c>
      <c r="D78" s="260">
        <f>SUM(D71:D77)</f>
        <v>11263597</v>
      </c>
      <c r="E78" s="261">
        <f>SUM(E72:E77)</f>
        <v>0</v>
      </c>
      <c r="F78" s="306">
        <f t="shared" si="4"/>
        <v>50.2</v>
      </c>
      <c r="G78" s="401">
        <f>SUM(G71:G77)</f>
        <v>22423398</v>
      </c>
      <c r="H78" s="402">
        <f>SUM(H71:H77)</f>
        <v>16854296</v>
      </c>
      <c r="I78" s="403">
        <f>SUM(I72:I77)</f>
        <v>0</v>
      </c>
      <c r="J78" s="306">
        <f t="shared" si="5"/>
        <v>75.2</v>
      </c>
      <c r="K78" s="572">
        <f>SUM(K71:K77)</f>
        <v>22073398</v>
      </c>
      <c r="L78" s="573">
        <f>SUM(L71:L77)</f>
        <v>22073398</v>
      </c>
      <c r="M78" s="574">
        <f>SUM(M72:M77)</f>
        <v>0</v>
      </c>
      <c r="N78" s="306">
        <f t="shared" si="6"/>
        <v>100</v>
      </c>
      <c r="O78" s="62">
        <f t="shared" si="7"/>
        <v>98.7</v>
      </c>
    </row>
    <row r="79" spans="1:15" ht="15.75" thickBot="1">
      <c r="A79" s="114" t="s">
        <v>93</v>
      </c>
      <c r="B79" s="115">
        <f>B70+B78</f>
        <v>40744100</v>
      </c>
      <c r="C79" s="295">
        <f>C70+C78</f>
        <v>41731248</v>
      </c>
      <c r="D79" s="296">
        <f>D70+D78</f>
        <v>20790078.52</v>
      </c>
      <c r="E79" s="297">
        <f>E70+E78</f>
        <v>251466</v>
      </c>
      <c r="F79" s="306">
        <f t="shared" si="4"/>
        <v>50.4</v>
      </c>
      <c r="G79" s="392">
        <f>G70+G78</f>
        <v>41731248</v>
      </c>
      <c r="H79" s="394">
        <f>H70+H78</f>
        <v>30998646.4</v>
      </c>
      <c r="I79" s="395">
        <f>I70+I78</f>
        <v>362681</v>
      </c>
      <c r="J79" s="306">
        <f t="shared" si="5"/>
        <v>75.2</v>
      </c>
      <c r="K79" s="392">
        <f>K70+K78</f>
        <v>41551548</v>
      </c>
      <c r="L79" s="394">
        <f>L70+L78</f>
        <v>41071745.31</v>
      </c>
      <c r="M79" s="396">
        <f>M70+M78</f>
        <v>488645</v>
      </c>
      <c r="N79" s="306">
        <f t="shared" si="6"/>
        <v>100</v>
      </c>
      <c r="O79" s="62">
        <f t="shared" si="7"/>
        <v>102</v>
      </c>
    </row>
    <row r="80" spans="1:15" ht="15.75" thickBot="1">
      <c r="A80" s="122" t="s">
        <v>94</v>
      </c>
      <c r="B80" s="70">
        <f>B79-B32</f>
        <v>0</v>
      </c>
      <c r="C80" s="70">
        <f>C79-C32</f>
        <v>0</v>
      </c>
      <c r="D80" s="70">
        <f>D79-D32</f>
        <v>1023834.129999999</v>
      </c>
      <c r="E80" s="70">
        <f>E79-E32</f>
        <v>18761.119999999995</v>
      </c>
      <c r="F80" s="306" t="e">
        <f t="shared" si="4"/>
        <v>#DIV/0!</v>
      </c>
      <c r="G80" s="70">
        <f>G79-G32</f>
        <v>0</v>
      </c>
      <c r="H80" s="70">
        <f>H79-H32</f>
        <v>1819753.5899999961</v>
      </c>
      <c r="I80" s="70">
        <f>I79-I32</f>
        <v>21880.429999999935</v>
      </c>
      <c r="J80" s="306" t="e">
        <f t="shared" si="5"/>
        <v>#DIV/0!</v>
      </c>
      <c r="K80" s="70">
        <f>K79-K32</f>
        <v>0</v>
      </c>
      <c r="L80" s="70">
        <f>L79-L32</f>
        <v>-8555.570000000298</v>
      </c>
      <c r="M80" s="70">
        <f>M79-M32</f>
        <v>15280.369999999995</v>
      </c>
      <c r="N80" s="306" t="e">
        <f t="shared" si="6"/>
        <v>#DIV/0!</v>
      </c>
      <c r="O80" s="62" t="e">
        <f t="shared" si="7"/>
        <v>#DIV/0!</v>
      </c>
    </row>
    <row r="81" spans="1:15" ht="15.75" thickBot="1">
      <c r="A81" s="294" t="s">
        <v>106</v>
      </c>
      <c r="B81" s="441"/>
      <c r="C81" s="442"/>
      <c r="D81" s="428">
        <f>D80+E80</f>
        <v>1042595.249999999</v>
      </c>
      <c r="E81" s="442"/>
      <c r="F81" s="290"/>
      <c r="G81" s="290"/>
      <c r="H81" s="293">
        <f>H80+I80</f>
        <v>1841634.019999996</v>
      </c>
      <c r="I81" s="290"/>
      <c r="J81" s="290"/>
      <c r="K81" s="290"/>
      <c r="L81" s="293">
        <f>L80+M80</f>
        <v>6724.799999999697</v>
      </c>
      <c r="M81" s="290"/>
      <c r="N81" s="290"/>
      <c r="O81" s="292"/>
    </row>
    <row r="82" spans="1:15" ht="15">
      <c r="A82" s="284"/>
      <c r="B82" s="285"/>
      <c r="C82" s="285"/>
      <c r="D82" s="285"/>
      <c r="E82" s="285"/>
      <c r="F82" s="280"/>
      <c r="G82" s="299"/>
      <c r="H82" s="285"/>
      <c r="I82" s="285"/>
      <c r="J82" s="280"/>
      <c r="K82" s="285"/>
      <c r="L82" s="285"/>
      <c r="M82" s="285"/>
      <c r="N82" s="280"/>
      <c r="O82" s="281"/>
    </row>
    <row r="83" spans="1:15" ht="15">
      <c r="A83" s="284"/>
      <c r="B83" s="285"/>
      <c r="C83" s="285"/>
      <c r="D83" s="285"/>
      <c r="E83" s="285"/>
      <c r="F83" s="280"/>
      <c r="G83" s="299"/>
      <c r="H83" s="285"/>
      <c r="I83" s="285"/>
      <c r="J83" s="280"/>
      <c r="K83" s="285"/>
      <c r="L83" s="285"/>
      <c r="M83" s="285"/>
      <c r="N83" s="280"/>
      <c r="O83" s="281"/>
    </row>
    <row r="84" spans="1:15" ht="15">
      <c r="A84" s="284"/>
      <c r="B84" s="285"/>
      <c r="C84" s="285"/>
      <c r="D84" s="285"/>
      <c r="E84" s="285"/>
      <c r="F84" s="280"/>
      <c r="G84" s="299"/>
      <c r="H84" s="285"/>
      <c r="I84" s="285"/>
      <c r="J84" s="280"/>
      <c r="K84" s="285"/>
      <c r="L84" s="285"/>
      <c r="M84" s="285"/>
      <c r="N84" s="280"/>
      <c r="O84" s="281"/>
    </row>
    <row r="85" spans="1:15" ht="15">
      <c r="A85" s="284"/>
      <c r="B85" s="285"/>
      <c r="C85" s="285"/>
      <c r="D85" s="285"/>
      <c r="E85" s="285"/>
      <c r="F85" s="280"/>
      <c r="G85" s="299"/>
      <c r="H85" s="285"/>
      <c r="I85" s="285"/>
      <c r="J85" s="280"/>
      <c r="K85" s="285"/>
      <c r="L85" s="285"/>
      <c r="M85" s="285"/>
      <c r="N85" s="280"/>
      <c r="O85" s="281"/>
    </row>
    <row r="86" spans="1:15" ht="15">
      <c r="A86" s="284"/>
      <c r="B86" s="285"/>
      <c r="C86" s="285"/>
      <c r="D86" s="285"/>
      <c r="E86" s="285"/>
      <c r="F86" s="280"/>
      <c r="G86" s="299"/>
      <c r="H86" s="285"/>
      <c r="I86" s="285"/>
      <c r="J86" s="280"/>
      <c r="K86" s="285"/>
      <c r="L86" s="285"/>
      <c r="M86" s="285"/>
      <c r="N86" s="280"/>
      <c r="O86" s="281"/>
    </row>
    <row r="87" spans="1:15" ht="15">
      <c r="A87" s="284"/>
      <c r="B87" s="285"/>
      <c r="C87" s="285"/>
      <c r="D87" s="285"/>
      <c r="E87" s="285"/>
      <c r="F87" s="280"/>
      <c r="G87" s="299"/>
      <c r="H87" s="285"/>
      <c r="I87" s="285"/>
      <c r="J87" s="280"/>
      <c r="K87" s="285"/>
      <c r="L87" s="285"/>
      <c r="M87" s="285"/>
      <c r="N87" s="280"/>
      <c r="O87" s="281"/>
    </row>
    <row r="88" spans="1:15" ht="15">
      <c r="A88" s="284"/>
      <c r="B88" s="285"/>
      <c r="C88" s="285"/>
      <c r="D88" s="285"/>
      <c r="E88" s="285"/>
      <c r="F88" s="280"/>
      <c r="G88" s="299"/>
      <c r="H88" s="285"/>
      <c r="I88" s="285"/>
      <c r="J88" s="280"/>
      <c r="K88" s="285"/>
      <c r="L88" s="285"/>
      <c r="M88" s="285"/>
      <c r="N88" s="280"/>
      <c r="O88" s="281"/>
    </row>
    <row r="89" spans="2:7" ht="15">
      <c r="B89" s="26"/>
      <c r="G89" s="1"/>
    </row>
    <row r="90" spans="1:7" ht="15">
      <c r="A90" t="s">
        <v>95</v>
      </c>
      <c r="B90" s="26"/>
      <c r="G90" s="1"/>
    </row>
    <row r="91" spans="2:7" ht="15.75" thickBot="1">
      <c r="B91" s="26"/>
      <c r="G91" s="1"/>
    </row>
    <row r="92" spans="1:11" ht="15">
      <c r="A92" s="49"/>
      <c r="B92" s="124" t="s">
        <v>10</v>
      </c>
      <c r="C92" s="6" t="s">
        <v>14</v>
      </c>
      <c r="D92" s="8" t="s">
        <v>15</v>
      </c>
      <c r="E92" s="438"/>
      <c r="F92" s="439"/>
      <c r="G92" s="439"/>
      <c r="H92" s="439"/>
      <c r="I92" s="439"/>
      <c r="J92" s="439"/>
      <c r="K92" s="439"/>
    </row>
    <row r="93" spans="1:4" ht="15">
      <c r="A93" s="53" t="s">
        <v>96</v>
      </c>
      <c r="B93" s="276">
        <v>3272401.21</v>
      </c>
      <c r="C93" s="200">
        <v>3723602.86</v>
      </c>
      <c r="D93" s="201">
        <v>396814.97</v>
      </c>
    </row>
    <row r="94" spans="1:5" ht="15">
      <c r="A94" s="126" t="s">
        <v>103</v>
      </c>
      <c r="B94" s="276">
        <v>5004</v>
      </c>
      <c r="C94" s="200">
        <v>6532</v>
      </c>
      <c r="D94" s="201">
        <v>35758.8</v>
      </c>
      <c r="E94" s="24"/>
    </row>
    <row r="95" spans="1:4" ht="15">
      <c r="A95" s="126" t="s">
        <v>98</v>
      </c>
      <c r="B95" s="276">
        <v>7178544.77</v>
      </c>
      <c r="C95" s="200">
        <v>6640572.86</v>
      </c>
      <c r="D95" s="201">
        <v>893824.74</v>
      </c>
    </row>
    <row r="96" spans="1:5" ht="15.75" thickBot="1">
      <c r="A96" s="58" t="s">
        <v>99</v>
      </c>
      <c r="B96" s="277">
        <v>10704</v>
      </c>
      <c r="C96" s="203">
        <v>2919</v>
      </c>
      <c r="D96" s="204">
        <v>7282</v>
      </c>
      <c r="E96" s="24"/>
    </row>
    <row r="97" ht="15">
      <c r="C97" s="1"/>
    </row>
    <row r="98" spans="3:8" ht="15">
      <c r="C98" s="1"/>
      <c r="H98" s="263"/>
    </row>
    <row r="99" ht="15">
      <c r="C99" s="1"/>
    </row>
    <row r="101" spans="1:2" ht="15.75" thickBot="1">
      <c r="A101" s="25" t="s">
        <v>44</v>
      </c>
      <c r="B101" s="26"/>
    </row>
    <row r="102" spans="1:14" ht="15.75" thickBot="1">
      <c r="A102" s="27" t="s">
        <v>45</v>
      </c>
      <c r="B102" s="28" t="s">
        <v>46</v>
      </c>
      <c r="C102" s="29"/>
      <c r="D102" s="30" t="s">
        <v>47</v>
      </c>
      <c r="E102" s="31"/>
      <c r="F102" s="32" t="s">
        <v>48</v>
      </c>
      <c r="G102" s="29"/>
      <c r="H102" s="30" t="s">
        <v>49</v>
      </c>
      <c r="I102" s="31"/>
      <c r="J102" s="32" t="s">
        <v>48</v>
      </c>
      <c r="K102" s="235"/>
      <c r="L102" s="236" t="s">
        <v>50</v>
      </c>
      <c r="M102" s="237"/>
      <c r="N102" s="238" t="s">
        <v>48</v>
      </c>
    </row>
    <row r="103" spans="1:14" ht="15">
      <c r="A103" s="33"/>
      <c r="B103" s="184"/>
      <c r="C103" s="239"/>
      <c r="D103" s="240"/>
      <c r="E103" s="241"/>
      <c r="F103" s="242"/>
      <c r="G103" s="239"/>
      <c r="H103" s="240"/>
      <c r="I103" s="241"/>
      <c r="J103" s="240"/>
      <c r="K103" s="243"/>
      <c r="L103" s="244"/>
      <c r="M103" s="245"/>
      <c r="N103" s="200"/>
    </row>
    <row r="104" spans="1:14" ht="15">
      <c r="A104" s="33" t="s">
        <v>51</v>
      </c>
      <c r="B104" s="188">
        <v>20400000</v>
      </c>
      <c r="C104" s="189"/>
      <c r="D104" s="190">
        <v>9748585</v>
      </c>
      <c r="E104" s="187"/>
      <c r="F104" s="41">
        <f>ROUND((D104)/(B104/100),1)</f>
        <v>47.8</v>
      </c>
      <c r="G104" s="189"/>
      <c r="H104" s="190">
        <v>14622175</v>
      </c>
      <c r="I104" s="187"/>
      <c r="J104" s="246">
        <f>ROUND((H104)/(B104/100),1)</f>
        <v>71.7</v>
      </c>
      <c r="K104" s="189"/>
      <c r="L104" s="186">
        <v>20397168</v>
      </c>
      <c r="M104" s="187"/>
      <c r="N104" s="41">
        <f>ROUND((L104)/(B104/100),1)</f>
        <v>100</v>
      </c>
    </row>
    <row r="105" spans="1:14" ht="15">
      <c r="A105" s="33" t="s">
        <v>52</v>
      </c>
      <c r="B105" s="188">
        <v>700000</v>
      </c>
      <c r="C105" s="189"/>
      <c r="D105" s="190">
        <v>241222</v>
      </c>
      <c r="E105" s="187"/>
      <c r="F105" s="41">
        <f>ROUND((D105)/(B105/100),1)</f>
        <v>34.5</v>
      </c>
      <c r="G105" s="189"/>
      <c r="H105" s="190">
        <v>497943</v>
      </c>
      <c r="I105" s="187"/>
      <c r="J105" s="246">
        <f>ROUND((H105)/(B105/100),1)</f>
        <v>71.1</v>
      </c>
      <c r="K105" s="189"/>
      <c r="L105" s="190">
        <v>620198</v>
      </c>
      <c r="M105" s="187"/>
      <c r="N105" s="41">
        <f>ROUND((L105)/(B105/100),1)</f>
        <v>88.6</v>
      </c>
    </row>
    <row r="106" spans="1:14" ht="15">
      <c r="A106" s="33" t="s">
        <v>53</v>
      </c>
      <c r="B106" s="33">
        <v>92</v>
      </c>
      <c r="C106" s="185"/>
      <c r="D106" s="190">
        <v>89.17</v>
      </c>
      <c r="E106" s="187"/>
      <c r="F106" s="41">
        <f>ROUND((D106)/(B106/100),1)</f>
        <v>96.9</v>
      </c>
      <c r="G106" s="185"/>
      <c r="H106" s="190">
        <v>88.73</v>
      </c>
      <c r="I106" s="187"/>
      <c r="J106" s="246">
        <f>ROUND((H106)/(B106/100),1)</f>
        <v>96.4</v>
      </c>
      <c r="K106" s="185"/>
      <c r="L106" s="190">
        <v>88.93</v>
      </c>
      <c r="M106" s="187"/>
      <c r="N106" s="41">
        <f>ROUND((L106)/(B106/100),1)</f>
        <v>96.7</v>
      </c>
    </row>
    <row r="107" spans="1:14" ht="15.75" thickBot="1">
      <c r="A107" s="42" t="s">
        <v>54</v>
      </c>
      <c r="B107" s="192">
        <f>(B104/B106)/12</f>
        <v>18478.26086956522</v>
      </c>
      <c r="C107" s="247"/>
      <c r="D107" s="194">
        <f>(D104/D106)/6</f>
        <v>18220.973047736534</v>
      </c>
      <c r="E107" s="248"/>
      <c r="F107" s="47">
        <f>ROUND((D107)/(B107/100),1)</f>
        <v>98.6</v>
      </c>
      <c r="G107" s="247"/>
      <c r="H107" s="194">
        <f>(H104/H106)/9</f>
        <v>18310.448677010154</v>
      </c>
      <c r="I107" s="248"/>
      <c r="J107" s="249">
        <f>ROUND((H107)/(B107/100),1)</f>
        <v>99.1</v>
      </c>
      <c r="K107" s="247"/>
      <c r="L107" s="194">
        <v>18905.17</v>
      </c>
      <c r="M107" s="248"/>
      <c r="N107" s="47">
        <f>ROUND((L107)/(B107/100),1)</f>
        <v>102.3</v>
      </c>
    </row>
    <row r="109" ht="15">
      <c r="A109" t="s">
        <v>107</v>
      </c>
    </row>
    <row r="112" spans="1:13" ht="15">
      <c r="A112" t="s">
        <v>122</v>
      </c>
      <c r="M112" t="s">
        <v>147</v>
      </c>
    </row>
    <row r="113" ht="15">
      <c r="A113" s="1" t="s">
        <v>148</v>
      </c>
    </row>
    <row r="114" ht="15">
      <c r="A114" t="s">
        <v>149</v>
      </c>
    </row>
    <row r="115" ht="15">
      <c r="A115" t="s">
        <v>150</v>
      </c>
    </row>
    <row r="116" ht="15">
      <c r="A116" t="s">
        <v>151</v>
      </c>
    </row>
    <row r="117" ht="15">
      <c r="A117" t="s">
        <v>153</v>
      </c>
    </row>
    <row r="118" ht="15">
      <c r="A118" t="s">
        <v>152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PageLayoutView="0" workbookViewId="0" topLeftCell="A96">
      <selection activeCell="A117" sqref="A117"/>
    </sheetView>
  </sheetViews>
  <sheetFormatPr defaultColWidth="9.140625" defaultRowHeight="15"/>
  <cols>
    <col min="1" max="1" width="22.421875" style="0" customWidth="1"/>
    <col min="2" max="2" width="15.140625" style="0" customWidth="1"/>
    <col min="3" max="5" width="14.140625" style="0" customWidth="1"/>
    <col min="6" max="6" width="6.57421875" style="0" customWidth="1"/>
    <col min="7" max="9" width="14.140625" style="0" customWidth="1"/>
    <col min="10" max="10" width="6.57421875" style="0" customWidth="1"/>
    <col min="11" max="13" width="14.14062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301" t="s">
        <v>115</v>
      </c>
    </row>
    <row r="2" spans="1:14" ht="16.5" thickBot="1">
      <c r="A2" s="2" t="s">
        <v>0</v>
      </c>
      <c r="B2" s="2" t="s">
        <v>1</v>
      </c>
      <c r="C2" s="2"/>
      <c r="F2" s="2"/>
      <c r="G2" s="2"/>
      <c r="J2" s="2"/>
      <c r="K2" s="2"/>
      <c r="N2" s="2"/>
    </row>
    <row r="3" spans="1:15" ht="1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9" t="s">
        <v>4</v>
      </c>
      <c r="H3" s="6" t="s">
        <v>7</v>
      </c>
      <c r="I3" s="7"/>
      <c r="J3" s="8" t="s">
        <v>6</v>
      </c>
      <c r="K3" s="10" t="s">
        <v>4</v>
      </c>
      <c r="L3" s="6" t="s">
        <v>8</v>
      </c>
      <c r="M3" s="7"/>
      <c r="N3" s="8" t="s">
        <v>6</v>
      </c>
      <c r="O3" s="278" t="s">
        <v>104</v>
      </c>
    </row>
    <row r="4" spans="1:15" ht="15.75" thickBot="1">
      <c r="A4" s="11"/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4" t="s">
        <v>11</v>
      </c>
      <c r="I4" s="14" t="s">
        <v>12</v>
      </c>
      <c r="J4" s="15" t="s">
        <v>13</v>
      </c>
      <c r="K4" s="17" t="s">
        <v>15</v>
      </c>
      <c r="L4" s="14" t="s">
        <v>11</v>
      </c>
      <c r="M4" s="14" t="s">
        <v>12</v>
      </c>
      <c r="N4" s="15" t="s">
        <v>13</v>
      </c>
      <c r="O4" s="279" t="s">
        <v>105</v>
      </c>
    </row>
    <row r="5" spans="1:15" ht="15.75" customHeight="1">
      <c r="A5" s="18" t="s">
        <v>16</v>
      </c>
      <c r="B5" s="62">
        <v>9990570</v>
      </c>
      <c r="C5" s="63">
        <v>10910570</v>
      </c>
      <c r="D5" s="64">
        <v>4654575.69</v>
      </c>
      <c r="E5" s="64">
        <v>1120351.85</v>
      </c>
      <c r="F5" s="443">
        <f>ROUND((D5+E5)/(C5/100),1)</f>
        <v>52.9</v>
      </c>
      <c r="G5" s="87">
        <v>10910570</v>
      </c>
      <c r="H5" s="87">
        <v>6769939.3</v>
      </c>
      <c r="I5" s="87">
        <v>1632805.56</v>
      </c>
      <c r="J5" s="444">
        <f>ROUND((H5+I5)/(G5/100),1)</f>
        <v>77</v>
      </c>
      <c r="K5" s="87">
        <v>10880570</v>
      </c>
      <c r="L5" s="255">
        <v>8836875.78</v>
      </c>
      <c r="M5" s="255">
        <v>2488121.45</v>
      </c>
      <c r="N5" s="444">
        <f>ROUND((L5+M5)/(K5/100),1)</f>
        <v>104.1</v>
      </c>
      <c r="O5" s="62">
        <f>ROUND((L5+M5)/(B5/100),1)</f>
        <v>113.4</v>
      </c>
    </row>
    <row r="6" spans="1:15" ht="15.75" customHeight="1">
      <c r="A6" s="20" t="s">
        <v>17</v>
      </c>
      <c r="B6" s="64">
        <v>6602500</v>
      </c>
      <c r="C6" s="64">
        <v>6602500</v>
      </c>
      <c r="D6" s="64">
        <v>2514405.7</v>
      </c>
      <c r="E6" s="92">
        <v>147630.53</v>
      </c>
      <c r="F6" s="445">
        <f>ROUND((D6+E6)/(C6/100),1)</f>
        <v>40.3</v>
      </c>
      <c r="G6" s="255">
        <v>6602500</v>
      </c>
      <c r="H6" s="255">
        <v>3544114.33</v>
      </c>
      <c r="I6" s="255">
        <v>203039.8</v>
      </c>
      <c r="J6" s="445">
        <f>ROUND((H6+I6)/(G6/100),1)</f>
        <v>56.8</v>
      </c>
      <c r="K6" s="255">
        <v>6602500</v>
      </c>
      <c r="L6" s="255">
        <v>5832169.41</v>
      </c>
      <c r="M6" s="255">
        <v>321518.59</v>
      </c>
      <c r="N6" s="445">
        <f>ROUND((L6+M6)/(K6/100),1)</f>
        <v>93.2</v>
      </c>
      <c r="O6" s="62">
        <f aca="true" t="shared" si="0" ref="O6:O33">ROUND((L6+M6)/(B6/100),1)</f>
        <v>93.2</v>
      </c>
    </row>
    <row r="7" spans="1:15" ht="15.75" customHeight="1">
      <c r="A7" s="20" t="s">
        <v>18</v>
      </c>
      <c r="B7" s="64">
        <v>610000</v>
      </c>
      <c r="C7" s="64">
        <v>610000</v>
      </c>
      <c r="D7" s="64">
        <v>88809.24</v>
      </c>
      <c r="E7" s="92">
        <v>-267052.05</v>
      </c>
      <c r="F7" s="445">
        <f>ROUND((D7+E7)/(C7/100),1)</f>
        <v>-29.2</v>
      </c>
      <c r="G7" s="255">
        <v>610000</v>
      </c>
      <c r="H7" s="255">
        <v>278392.19</v>
      </c>
      <c r="I7" s="255">
        <v>-267052.05</v>
      </c>
      <c r="J7" s="445">
        <f>ROUND((H7+I7)/(G7/100),1)</f>
        <v>1.9</v>
      </c>
      <c r="K7" s="255">
        <v>610000</v>
      </c>
      <c r="L7" s="255">
        <v>678166.29</v>
      </c>
      <c r="M7" s="255">
        <v>-167052.05</v>
      </c>
      <c r="N7" s="445">
        <f>ROUND((L7+M7)/(K7/100),1)</f>
        <v>83.8</v>
      </c>
      <c r="O7" s="62">
        <f t="shared" si="0"/>
        <v>83.8</v>
      </c>
    </row>
    <row r="8" spans="1:15" ht="15.75" customHeight="1">
      <c r="A8" s="20" t="s">
        <v>19</v>
      </c>
      <c r="B8" s="64">
        <v>249500</v>
      </c>
      <c r="C8" s="64">
        <v>249500</v>
      </c>
      <c r="D8" s="64">
        <v>92829.37</v>
      </c>
      <c r="E8" s="64">
        <v>56964.21</v>
      </c>
      <c r="F8" s="445">
        <f>ROUND((D8+E8)/(C8/100),1)</f>
        <v>60</v>
      </c>
      <c r="G8" s="255">
        <v>249500</v>
      </c>
      <c r="H8" s="255">
        <v>147521.07</v>
      </c>
      <c r="I8" s="255">
        <v>56562.91</v>
      </c>
      <c r="J8" s="445">
        <f>ROUND((H8+I8)/(G8/100),1)</f>
        <v>81.8</v>
      </c>
      <c r="K8" s="255">
        <v>249500</v>
      </c>
      <c r="L8" s="255">
        <v>205232.96</v>
      </c>
      <c r="M8" s="255">
        <v>116157.71</v>
      </c>
      <c r="N8" s="445">
        <f>ROUND((L8+M8)/(K8/100),1)</f>
        <v>128.8</v>
      </c>
      <c r="O8" s="62">
        <f t="shared" si="0"/>
        <v>128.8</v>
      </c>
    </row>
    <row r="9" spans="1:15" ht="15.75" customHeight="1">
      <c r="A9" s="20" t="s">
        <v>20</v>
      </c>
      <c r="B9" s="64">
        <v>20000</v>
      </c>
      <c r="C9" s="64">
        <v>20000</v>
      </c>
      <c r="D9" s="64">
        <v>25546.39</v>
      </c>
      <c r="E9" s="64">
        <v>0</v>
      </c>
      <c r="F9" s="445">
        <f>ROUND((D9+E9)/(C9/100),1)</f>
        <v>127.7</v>
      </c>
      <c r="G9" s="255">
        <v>20000</v>
      </c>
      <c r="H9" s="255">
        <v>25546.39</v>
      </c>
      <c r="I9" s="255"/>
      <c r="J9" s="445">
        <v>0</v>
      </c>
      <c r="K9" s="255">
        <v>20000</v>
      </c>
      <c r="L9" s="255">
        <v>28804.58</v>
      </c>
      <c r="M9" s="255"/>
      <c r="N9" s="445">
        <v>0</v>
      </c>
      <c r="O9" s="62">
        <f t="shared" si="0"/>
        <v>144</v>
      </c>
    </row>
    <row r="10" spans="1:15" ht="15.75" customHeight="1">
      <c r="A10" s="20" t="s">
        <v>21</v>
      </c>
      <c r="B10" s="64"/>
      <c r="C10" s="64">
        <v>0</v>
      </c>
      <c r="D10" s="64">
        <v>0</v>
      </c>
      <c r="E10" s="64">
        <v>0</v>
      </c>
      <c r="F10" s="445">
        <v>0</v>
      </c>
      <c r="G10" s="255">
        <v>0</v>
      </c>
      <c r="H10" s="255"/>
      <c r="I10" s="255"/>
      <c r="J10" s="445">
        <v>0</v>
      </c>
      <c r="K10" s="255">
        <v>0</v>
      </c>
      <c r="L10" s="255"/>
      <c r="M10" s="255"/>
      <c r="N10" s="445">
        <v>0</v>
      </c>
      <c r="O10" s="62" t="e">
        <f t="shared" si="0"/>
        <v>#DIV/0!</v>
      </c>
    </row>
    <row r="11" spans="1:15" ht="15.75" customHeight="1">
      <c r="A11" s="20" t="s">
        <v>22</v>
      </c>
      <c r="B11" s="64"/>
      <c r="C11" s="64">
        <v>0</v>
      </c>
      <c r="D11" s="64">
        <v>0</v>
      </c>
      <c r="E11" s="64">
        <v>0</v>
      </c>
      <c r="F11" s="445">
        <v>0</v>
      </c>
      <c r="G11" s="255">
        <v>0</v>
      </c>
      <c r="H11" s="255"/>
      <c r="I11" s="255"/>
      <c r="J11" s="445">
        <v>0</v>
      </c>
      <c r="K11" s="255">
        <v>0</v>
      </c>
      <c r="L11" s="255"/>
      <c r="M11" s="255"/>
      <c r="N11" s="445">
        <v>0</v>
      </c>
      <c r="O11" s="62" t="e">
        <f t="shared" si="0"/>
        <v>#DIV/0!</v>
      </c>
    </row>
    <row r="12" spans="1:15" ht="15.75" customHeight="1">
      <c r="A12" s="20" t="s">
        <v>23</v>
      </c>
      <c r="B12" s="64">
        <v>1098500</v>
      </c>
      <c r="C12" s="64">
        <v>1098500</v>
      </c>
      <c r="D12" s="64">
        <v>628846.72</v>
      </c>
      <c r="E12" s="64">
        <v>64197.9</v>
      </c>
      <c r="F12" s="445">
        <f aca="true" t="shared" si="1" ref="F12:F17">ROUND((D12+E12)/(C12/100),1)</f>
        <v>63.1</v>
      </c>
      <c r="G12" s="255">
        <v>1098500</v>
      </c>
      <c r="H12" s="255">
        <v>780116.39</v>
      </c>
      <c r="I12" s="255">
        <v>100551.32</v>
      </c>
      <c r="J12" s="445">
        <f aca="true" t="shared" si="2" ref="J12:J17">ROUND((H12+I12)/(G12/100),1)</f>
        <v>80.2</v>
      </c>
      <c r="K12" s="255">
        <v>1098500</v>
      </c>
      <c r="L12" s="255">
        <v>1153058.98</v>
      </c>
      <c r="M12" s="255">
        <v>138236.51</v>
      </c>
      <c r="N12" s="445">
        <f aca="true" t="shared" si="3" ref="N12:N17">ROUND((L12+M12)/(K12/100),1)</f>
        <v>117.6</v>
      </c>
      <c r="O12" s="62">
        <f t="shared" si="0"/>
        <v>117.6</v>
      </c>
    </row>
    <row r="13" spans="1:15" ht="15.75" customHeight="1">
      <c r="A13" s="20" t="s">
        <v>24</v>
      </c>
      <c r="B13" s="64">
        <v>1600</v>
      </c>
      <c r="C13" s="64">
        <v>1600</v>
      </c>
      <c r="D13" s="64">
        <v>4613.41</v>
      </c>
      <c r="E13" s="64">
        <v>170.68</v>
      </c>
      <c r="F13" s="445">
        <f t="shared" si="1"/>
        <v>299</v>
      </c>
      <c r="G13" s="255">
        <v>1600</v>
      </c>
      <c r="H13" s="255">
        <v>4753.53</v>
      </c>
      <c r="I13" s="255">
        <v>171.47</v>
      </c>
      <c r="J13" s="445">
        <f t="shared" si="2"/>
        <v>307.8</v>
      </c>
      <c r="K13" s="255">
        <v>1600</v>
      </c>
      <c r="L13" s="255">
        <v>4893.59</v>
      </c>
      <c r="M13" s="255">
        <v>172.32</v>
      </c>
      <c r="N13" s="445">
        <f t="shared" si="3"/>
        <v>316.6</v>
      </c>
      <c r="O13" s="62">
        <f t="shared" si="0"/>
        <v>316.6</v>
      </c>
    </row>
    <row r="14" spans="1:15" ht="15.75" customHeight="1">
      <c r="A14" s="20" t="s">
        <v>25</v>
      </c>
      <c r="B14" s="64">
        <v>15000</v>
      </c>
      <c r="C14" s="64">
        <v>15000</v>
      </c>
      <c r="D14" s="64">
        <v>13914</v>
      </c>
      <c r="E14" s="64"/>
      <c r="F14" s="445">
        <f t="shared" si="1"/>
        <v>92.8</v>
      </c>
      <c r="G14" s="255">
        <v>15000</v>
      </c>
      <c r="H14" s="255">
        <v>14222</v>
      </c>
      <c r="I14" s="255"/>
      <c r="J14" s="445">
        <f t="shared" si="2"/>
        <v>94.8</v>
      </c>
      <c r="K14" s="255">
        <v>15000</v>
      </c>
      <c r="L14" s="255">
        <v>14827</v>
      </c>
      <c r="M14" s="255"/>
      <c r="N14" s="445">
        <f t="shared" si="3"/>
        <v>98.8</v>
      </c>
      <c r="O14" s="62">
        <f t="shared" si="0"/>
        <v>98.8</v>
      </c>
    </row>
    <row r="15" spans="1:15" ht="15.75" customHeight="1">
      <c r="A15" s="20" t="s">
        <v>26</v>
      </c>
      <c r="B15" s="64">
        <v>16577950</v>
      </c>
      <c r="C15" s="64">
        <v>16577950</v>
      </c>
      <c r="D15" s="64">
        <v>5332571.89</v>
      </c>
      <c r="E15" s="64">
        <v>2210316.95</v>
      </c>
      <c r="F15" s="446">
        <f t="shared" si="1"/>
        <v>45.5</v>
      </c>
      <c r="G15" s="255">
        <v>16577950</v>
      </c>
      <c r="H15" s="255">
        <v>8055907.6</v>
      </c>
      <c r="I15" s="255">
        <v>3518961.64</v>
      </c>
      <c r="J15" s="445">
        <f t="shared" si="2"/>
        <v>69.8</v>
      </c>
      <c r="K15" s="255">
        <v>16577950</v>
      </c>
      <c r="L15" s="255">
        <v>10357908.97</v>
      </c>
      <c r="M15" s="255">
        <v>4890683.78</v>
      </c>
      <c r="N15" s="445">
        <f t="shared" si="3"/>
        <v>92</v>
      </c>
      <c r="O15" s="62">
        <f t="shared" si="0"/>
        <v>92</v>
      </c>
    </row>
    <row r="16" spans="1:15" ht="15.75" customHeight="1">
      <c r="A16" s="20" t="s">
        <v>27</v>
      </c>
      <c r="B16" s="64">
        <v>33980776</v>
      </c>
      <c r="C16" s="64">
        <v>33980776</v>
      </c>
      <c r="D16" s="64">
        <v>15194945.06</v>
      </c>
      <c r="E16" s="64">
        <v>1776803.97</v>
      </c>
      <c r="F16" s="445">
        <f t="shared" si="1"/>
        <v>49.9</v>
      </c>
      <c r="G16" s="255">
        <v>33980776</v>
      </c>
      <c r="H16" s="255">
        <v>22428307.07</v>
      </c>
      <c r="I16" s="255">
        <v>2873169.7</v>
      </c>
      <c r="J16" s="445">
        <f t="shared" si="2"/>
        <v>74.5</v>
      </c>
      <c r="K16" s="255">
        <v>33980776</v>
      </c>
      <c r="L16" s="255">
        <v>30297732.52</v>
      </c>
      <c r="M16" s="255">
        <v>4363183.99</v>
      </c>
      <c r="N16" s="445">
        <f t="shared" si="3"/>
        <v>102</v>
      </c>
      <c r="O16" s="62">
        <f t="shared" si="0"/>
        <v>102</v>
      </c>
    </row>
    <row r="17" spans="1:15" ht="15.75" customHeight="1">
      <c r="A17" s="20" t="s">
        <v>28</v>
      </c>
      <c r="B17" s="64">
        <v>194817</v>
      </c>
      <c r="C17" s="64">
        <v>194817</v>
      </c>
      <c r="D17" s="64">
        <v>8488.93</v>
      </c>
      <c r="E17" s="64">
        <v>1911.07</v>
      </c>
      <c r="F17" s="445">
        <f t="shared" si="1"/>
        <v>5.3</v>
      </c>
      <c r="G17" s="255">
        <v>194817</v>
      </c>
      <c r="H17" s="255">
        <v>8720.49</v>
      </c>
      <c r="I17" s="255">
        <v>1915.51</v>
      </c>
      <c r="J17" s="445">
        <f t="shared" si="2"/>
        <v>5.5</v>
      </c>
      <c r="K17" s="255">
        <v>194817</v>
      </c>
      <c r="L17" s="255">
        <v>9759.23</v>
      </c>
      <c r="M17" s="255">
        <v>147687.77</v>
      </c>
      <c r="N17" s="445">
        <f t="shared" si="3"/>
        <v>80.8</v>
      </c>
      <c r="O17" s="62">
        <f t="shared" si="0"/>
        <v>80.8</v>
      </c>
    </row>
    <row r="18" spans="1:15" ht="15.75" customHeight="1">
      <c r="A18" s="20" t="s">
        <v>29</v>
      </c>
      <c r="B18" s="64"/>
      <c r="C18" s="64"/>
      <c r="D18" s="64"/>
      <c r="E18" s="64"/>
      <c r="F18" s="445">
        <v>0</v>
      </c>
      <c r="G18" s="255"/>
      <c r="H18" s="255"/>
      <c r="I18" s="255"/>
      <c r="J18" s="445">
        <v>0</v>
      </c>
      <c r="K18" s="255"/>
      <c r="L18" s="255"/>
      <c r="M18" s="255"/>
      <c r="N18" s="445">
        <v>0</v>
      </c>
      <c r="O18" s="62" t="e">
        <f t="shared" si="0"/>
        <v>#DIV/0!</v>
      </c>
    </row>
    <row r="19" spans="1:15" ht="15.75" customHeight="1">
      <c r="A19" s="20" t="s">
        <v>30</v>
      </c>
      <c r="B19" s="64"/>
      <c r="C19" s="64"/>
      <c r="D19" s="64"/>
      <c r="E19" s="64"/>
      <c r="F19" s="445">
        <v>0</v>
      </c>
      <c r="G19" s="255"/>
      <c r="H19" s="255"/>
      <c r="I19" s="255"/>
      <c r="J19" s="445">
        <v>0</v>
      </c>
      <c r="K19" s="255"/>
      <c r="L19" s="255"/>
      <c r="M19" s="255"/>
      <c r="N19" s="445">
        <v>0</v>
      </c>
      <c r="O19" s="62" t="e">
        <f t="shared" si="0"/>
        <v>#DIV/0!</v>
      </c>
    </row>
    <row r="20" spans="1:15" ht="15.75" customHeight="1">
      <c r="A20" s="20" t="s">
        <v>31</v>
      </c>
      <c r="B20" s="64"/>
      <c r="C20" s="64"/>
      <c r="D20" s="64"/>
      <c r="E20" s="64"/>
      <c r="F20" s="445">
        <v>0</v>
      </c>
      <c r="G20" s="255"/>
      <c r="H20" s="255"/>
      <c r="I20" s="255"/>
      <c r="J20" s="445">
        <v>0</v>
      </c>
      <c r="K20" s="255"/>
      <c r="L20" s="255"/>
      <c r="M20" s="255"/>
      <c r="N20" s="445">
        <v>0</v>
      </c>
      <c r="O20" s="62" t="e">
        <f t="shared" si="0"/>
        <v>#DIV/0!</v>
      </c>
    </row>
    <row r="21" spans="1:15" ht="15.75" customHeight="1">
      <c r="A21" s="20" t="s">
        <v>126</v>
      </c>
      <c r="B21" s="64"/>
      <c r="C21" s="64"/>
      <c r="D21" s="64"/>
      <c r="E21" s="64"/>
      <c r="F21" s="445"/>
      <c r="G21" s="255"/>
      <c r="H21" s="255"/>
      <c r="I21" s="255"/>
      <c r="J21" s="445"/>
      <c r="K21" s="255">
        <v>30000</v>
      </c>
      <c r="L21" s="255"/>
      <c r="M21" s="255">
        <v>26724.17</v>
      </c>
      <c r="N21" s="445"/>
      <c r="O21" s="62" t="e">
        <f t="shared" si="0"/>
        <v>#DIV/0!</v>
      </c>
    </row>
    <row r="22" spans="1:15" ht="15.75" customHeight="1">
      <c r="A22" s="20" t="s">
        <v>33</v>
      </c>
      <c r="B22" s="64">
        <v>20000</v>
      </c>
      <c r="C22" s="64">
        <v>20000</v>
      </c>
      <c r="D22" s="64">
        <v>39558</v>
      </c>
      <c r="E22" s="64"/>
      <c r="F22" s="445">
        <f>ROUND((D22+E22)/(C22/100),1)</f>
        <v>197.8</v>
      </c>
      <c r="G22" s="255">
        <v>20000</v>
      </c>
      <c r="H22" s="255">
        <v>48244.58</v>
      </c>
      <c r="I22" s="255">
        <v>284.42</v>
      </c>
      <c r="J22" s="445">
        <v>0</v>
      </c>
      <c r="K22" s="255">
        <v>20000</v>
      </c>
      <c r="L22" s="255">
        <v>91187.43</v>
      </c>
      <c r="M22" s="255">
        <v>546.26</v>
      </c>
      <c r="N22" s="445">
        <v>0</v>
      </c>
      <c r="O22" s="62">
        <f t="shared" si="0"/>
        <v>458.7</v>
      </c>
    </row>
    <row r="23" spans="1:15" ht="15.75" customHeight="1">
      <c r="A23" s="20" t="s">
        <v>34</v>
      </c>
      <c r="B23" s="64">
        <v>4093237</v>
      </c>
      <c r="C23" s="64">
        <v>4093237</v>
      </c>
      <c r="D23" s="64">
        <v>2386428.55</v>
      </c>
      <c r="E23" s="64">
        <v>453250.81</v>
      </c>
      <c r="F23" s="445">
        <f>ROUND((D23+E23)/(C23/100),1)</f>
        <v>69.4</v>
      </c>
      <c r="G23" s="255">
        <v>4093237</v>
      </c>
      <c r="H23" s="255">
        <v>3179208.78</v>
      </c>
      <c r="I23" s="255">
        <v>706714.63</v>
      </c>
      <c r="J23" s="445">
        <f>ROUND((H23+I23)/(G23/100),1)</f>
        <v>94.9</v>
      </c>
      <c r="K23" s="255">
        <v>4753237</v>
      </c>
      <c r="L23" s="255">
        <v>4493374.06</v>
      </c>
      <c r="M23" s="255">
        <v>1054633.37</v>
      </c>
      <c r="N23" s="445" t="e">
        <f>ROUND((#REF!+#REF!)/(#REF!/100),1)</f>
        <v>#REF!</v>
      </c>
      <c r="O23" s="62">
        <f t="shared" si="0"/>
        <v>135.5</v>
      </c>
    </row>
    <row r="24" spans="1:15" ht="15.75" customHeight="1">
      <c r="A24" s="20" t="s">
        <v>35</v>
      </c>
      <c r="B24" s="64"/>
      <c r="C24" s="64"/>
      <c r="D24" s="64"/>
      <c r="E24" s="64"/>
      <c r="F24" s="445">
        <v>0</v>
      </c>
      <c r="G24" s="255"/>
      <c r="H24" s="255"/>
      <c r="I24" s="255"/>
      <c r="J24" s="445">
        <v>0</v>
      </c>
      <c r="K24" s="255"/>
      <c r="L24" s="255"/>
      <c r="M24" s="255"/>
      <c r="N24" s="445">
        <v>0</v>
      </c>
      <c r="O24" s="62" t="e">
        <f t="shared" si="0"/>
        <v>#DIV/0!</v>
      </c>
    </row>
    <row r="25" spans="1:15" ht="15.75" customHeight="1">
      <c r="A25" s="20" t="s">
        <v>36</v>
      </c>
      <c r="B25" s="64"/>
      <c r="C25" s="64"/>
      <c r="D25" s="64"/>
      <c r="E25" s="64">
        <v>16129.37</v>
      </c>
      <c r="F25" s="445">
        <v>0</v>
      </c>
      <c r="G25" s="255"/>
      <c r="H25" s="255"/>
      <c r="I25" s="255">
        <v>20491.87</v>
      </c>
      <c r="J25" s="445" t="e">
        <f>ROUND((H24+I24)/(G24/100),1)</f>
        <v>#DIV/0!</v>
      </c>
      <c r="K25" s="255"/>
      <c r="L25" s="255"/>
      <c r="M25" s="255"/>
      <c r="N25" s="445" t="e">
        <f>ROUND((L24+M24)/(K24/100),1)</f>
        <v>#DIV/0!</v>
      </c>
      <c r="O25" s="62" t="e">
        <f t="shared" si="0"/>
        <v>#DIV/0!</v>
      </c>
    </row>
    <row r="26" spans="1:15" ht="15.75" customHeight="1">
      <c r="A26" s="20" t="s">
        <v>37</v>
      </c>
      <c r="B26" s="64"/>
      <c r="C26" s="64"/>
      <c r="D26" s="64"/>
      <c r="E26" s="64"/>
      <c r="F26" s="445">
        <v>0</v>
      </c>
      <c r="G26" s="255"/>
      <c r="H26" s="255"/>
      <c r="I26" s="255"/>
      <c r="J26" s="445">
        <v>0</v>
      </c>
      <c r="K26" s="255"/>
      <c r="L26" s="255"/>
      <c r="M26" s="255"/>
      <c r="N26" s="445">
        <v>0</v>
      </c>
      <c r="O26" s="62" t="e">
        <f t="shared" si="0"/>
        <v>#DIV/0!</v>
      </c>
    </row>
    <row r="27" spans="1:15" ht="15.75" customHeight="1">
      <c r="A27" s="20" t="s">
        <v>38</v>
      </c>
      <c r="B27" s="64"/>
      <c r="C27" s="64"/>
      <c r="D27" s="64"/>
      <c r="E27" s="64"/>
      <c r="F27" s="445">
        <v>0</v>
      </c>
      <c r="G27" s="255"/>
      <c r="H27" s="255"/>
      <c r="I27" s="255"/>
      <c r="J27" s="445">
        <v>0</v>
      </c>
      <c r="K27" s="255"/>
      <c r="L27" s="255"/>
      <c r="M27" s="255"/>
      <c r="N27" s="445">
        <v>0</v>
      </c>
      <c r="O27" s="62" t="e">
        <f t="shared" si="0"/>
        <v>#DIV/0!</v>
      </c>
    </row>
    <row r="28" spans="1:15" ht="15.75" customHeight="1">
      <c r="A28" s="20" t="s">
        <v>39</v>
      </c>
      <c r="B28" s="64"/>
      <c r="C28" s="64"/>
      <c r="D28" s="64"/>
      <c r="E28" s="64"/>
      <c r="F28" s="445">
        <v>0</v>
      </c>
      <c r="G28" s="255"/>
      <c r="H28" s="255"/>
      <c r="I28" s="255"/>
      <c r="J28" s="445">
        <v>0</v>
      </c>
      <c r="K28" s="255"/>
      <c r="L28" s="255">
        <v>61002.74</v>
      </c>
      <c r="M28" s="255"/>
      <c r="N28" s="445">
        <v>0</v>
      </c>
      <c r="O28" s="62" t="e">
        <f t="shared" si="0"/>
        <v>#DIV/0!</v>
      </c>
    </row>
    <row r="29" spans="1:15" ht="15.75" customHeight="1">
      <c r="A29" s="20" t="s">
        <v>40</v>
      </c>
      <c r="B29" s="64">
        <v>40000</v>
      </c>
      <c r="C29" s="64">
        <v>40000</v>
      </c>
      <c r="D29" s="64"/>
      <c r="E29" s="64"/>
      <c r="F29" s="445">
        <v>0</v>
      </c>
      <c r="G29" s="255">
        <v>40000</v>
      </c>
      <c r="H29" s="255"/>
      <c r="I29" s="255"/>
      <c r="J29" s="445">
        <v>0</v>
      </c>
      <c r="K29" s="255">
        <v>40000</v>
      </c>
      <c r="L29" s="255">
        <v>15536</v>
      </c>
      <c r="M29" s="255"/>
      <c r="N29" s="445">
        <v>0</v>
      </c>
      <c r="O29" s="62">
        <f t="shared" si="0"/>
        <v>38.8</v>
      </c>
    </row>
    <row r="30" spans="1:15" ht="15.75" customHeight="1">
      <c r="A30" s="20" t="s">
        <v>41</v>
      </c>
      <c r="B30" s="67"/>
      <c r="C30" s="67"/>
      <c r="D30" s="64"/>
      <c r="E30" s="64"/>
      <c r="F30" s="447">
        <v>0</v>
      </c>
      <c r="G30" s="534"/>
      <c r="H30" s="534"/>
      <c r="I30" s="534"/>
      <c r="J30" s="447">
        <v>0</v>
      </c>
      <c r="K30" s="534"/>
      <c r="L30" s="255"/>
      <c r="M30" s="255"/>
      <c r="N30" s="447">
        <v>0</v>
      </c>
      <c r="O30" s="62" t="e">
        <f t="shared" si="0"/>
        <v>#DIV/0!</v>
      </c>
    </row>
    <row r="31" spans="1:15" ht="15.75" customHeight="1">
      <c r="A31" s="20" t="s">
        <v>32</v>
      </c>
      <c r="B31" s="64"/>
      <c r="C31" s="64"/>
      <c r="D31" s="64">
        <v>2190.83</v>
      </c>
      <c r="E31" s="64">
        <v>524.56</v>
      </c>
      <c r="F31" s="445">
        <v>0</v>
      </c>
      <c r="G31" s="255"/>
      <c r="H31" s="255">
        <v>2190.83</v>
      </c>
      <c r="I31" s="255">
        <v>524.56</v>
      </c>
      <c r="J31" s="445">
        <v>0</v>
      </c>
      <c r="K31" s="255"/>
      <c r="L31" s="255">
        <v>3518.54</v>
      </c>
      <c r="M31" s="255">
        <v>1763.03</v>
      </c>
      <c r="N31" s="445">
        <v>0</v>
      </c>
      <c r="O31" s="62" t="e">
        <f t="shared" si="0"/>
        <v>#DIV/0!</v>
      </c>
    </row>
    <row r="32" spans="1:15" ht="15.75" customHeight="1" thickBot="1">
      <c r="A32" s="22" t="s">
        <v>42</v>
      </c>
      <c r="B32" s="449">
        <v>80000</v>
      </c>
      <c r="C32" s="449">
        <v>80000</v>
      </c>
      <c r="D32" s="64">
        <v>37046.4</v>
      </c>
      <c r="E32" s="64"/>
      <c r="F32" s="448">
        <f>ROUND((D32+E32)/(C32/100),1)</f>
        <v>46.3</v>
      </c>
      <c r="G32" s="575">
        <v>80000</v>
      </c>
      <c r="H32" s="575">
        <v>55088.3</v>
      </c>
      <c r="I32" s="575"/>
      <c r="J32" s="447" t="e">
        <f>ROUND((H31+I31)/(G31/100),1)</f>
        <v>#DIV/0!</v>
      </c>
      <c r="K32" s="575">
        <v>80000</v>
      </c>
      <c r="L32" s="255">
        <v>91402.85</v>
      </c>
      <c r="M32" s="255">
        <v>42.35</v>
      </c>
      <c r="N32" s="447" t="e">
        <f>ROUND((L31+M31)/(K31/100),1)</f>
        <v>#DIV/0!</v>
      </c>
      <c r="O32" s="62">
        <f t="shared" si="0"/>
        <v>114.3</v>
      </c>
    </row>
    <row r="33" spans="1:15" ht="15.75" customHeight="1" thickBot="1">
      <c r="A33" s="23" t="s">
        <v>43</v>
      </c>
      <c r="B33" s="286">
        <f>SUM(B5:B32)</f>
        <v>73574450</v>
      </c>
      <c r="C33" s="286">
        <f>SUM(C5:C32)</f>
        <v>74494450</v>
      </c>
      <c r="D33" s="100">
        <f>SUM(D5:D32)</f>
        <v>31024770.179999996</v>
      </c>
      <c r="E33" s="286">
        <f>SUM(E5:E32)</f>
        <v>5581199.85</v>
      </c>
      <c r="F33" s="325">
        <f>ROUND((D33+E33)/(C33/100),1)</f>
        <v>49.1</v>
      </c>
      <c r="G33" s="459">
        <f>SUM(G5:G32)</f>
        <v>74494450</v>
      </c>
      <c r="H33" s="459">
        <f>SUM(H5:H32)</f>
        <v>45342272.849999994</v>
      </c>
      <c r="I33" s="459">
        <f>SUM(I5:I32)</f>
        <v>8848141.34</v>
      </c>
      <c r="J33" s="325">
        <f>ROUND((H32+I32)/(G32/100),1)</f>
        <v>68.9</v>
      </c>
      <c r="K33" s="459">
        <f>SUM(K5:K32)</f>
        <v>75154450</v>
      </c>
      <c r="L33" s="255">
        <f>SUM(L5:L32)</f>
        <v>62175450.93</v>
      </c>
      <c r="M33" s="255">
        <f>SUM(M5:M32)</f>
        <v>13382419.25</v>
      </c>
      <c r="N33" s="325">
        <f>ROUND((L32+M32)/(K32/100),1)</f>
        <v>114.3</v>
      </c>
      <c r="O33" s="62">
        <f t="shared" si="0"/>
        <v>102.7</v>
      </c>
    </row>
    <row r="36" spans="1:2" ht="15.75" thickBot="1">
      <c r="A36" s="48" t="s">
        <v>55</v>
      </c>
      <c r="B36" s="48"/>
    </row>
    <row r="37" spans="1:4" ht="15.75" thickBot="1">
      <c r="A37" s="49"/>
      <c r="B37" s="50" t="s">
        <v>10</v>
      </c>
      <c r="C37" s="51" t="s">
        <v>14</v>
      </c>
      <c r="D37" s="52" t="s">
        <v>15</v>
      </c>
    </row>
    <row r="38" spans="1:4" ht="15">
      <c r="A38" s="53" t="s">
        <v>56</v>
      </c>
      <c r="B38" s="287">
        <v>2735454.79</v>
      </c>
      <c r="C38" s="287">
        <v>2906488.58</v>
      </c>
      <c r="D38" s="251">
        <v>2932068.58</v>
      </c>
    </row>
    <row r="39" spans="1:4" ht="15">
      <c r="A39" s="53" t="s">
        <v>57</v>
      </c>
      <c r="B39" s="288">
        <v>1252773.7</v>
      </c>
      <c r="C39" s="288">
        <v>1228973.7</v>
      </c>
      <c r="D39" s="576">
        <v>1497773.7</v>
      </c>
    </row>
    <row r="40" spans="1:4" ht="15">
      <c r="A40" s="53" t="s">
        <v>58</v>
      </c>
      <c r="B40" s="288">
        <v>45484.29</v>
      </c>
      <c r="C40" s="288">
        <v>67214.79</v>
      </c>
      <c r="D40" s="576">
        <v>30761.29</v>
      </c>
    </row>
    <row r="41" spans="1:4" ht="15">
      <c r="A41" s="53" t="s">
        <v>59</v>
      </c>
      <c r="B41" s="288">
        <v>1014599.88</v>
      </c>
      <c r="C41" s="288">
        <v>1014599.88</v>
      </c>
      <c r="D41" s="576">
        <v>1014599.88</v>
      </c>
    </row>
    <row r="42" spans="1:4" ht="15">
      <c r="A42" s="53" t="s">
        <v>60</v>
      </c>
      <c r="B42" s="288">
        <v>7000</v>
      </c>
      <c r="C42" s="288">
        <v>7250</v>
      </c>
      <c r="D42" s="576">
        <v>6533</v>
      </c>
    </row>
    <row r="43" spans="1:4" ht="15.75" thickBot="1">
      <c r="A43" s="58" t="s">
        <v>101</v>
      </c>
      <c r="B43" s="267">
        <v>191827.74</v>
      </c>
      <c r="C43" s="267">
        <v>992788.95</v>
      </c>
      <c r="D43" s="577">
        <v>2001659.95</v>
      </c>
    </row>
    <row r="48" spans="1:14" ht="16.5" thickBot="1">
      <c r="A48" s="2" t="s">
        <v>62</v>
      </c>
      <c r="B48" s="2" t="s">
        <v>1</v>
      </c>
      <c r="C48" s="2"/>
      <c r="F48" s="2"/>
      <c r="G48" s="2"/>
      <c r="J48" s="2"/>
      <c r="K48" s="2"/>
      <c r="N48" s="2"/>
    </row>
    <row r="49" spans="1:15" ht="15">
      <c r="A49" s="3" t="s">
        <v>2</v>
      </c>
      <c r="B49" s="4" t="s">
        <v>3</v>
      </c>
      <c r="C49" s="9" t="s">
        <v>4</v>
      </c>
      <c r="D49" s="74" t="s">
        <v>5</v>
      </c>
      <c r="E49" s="75"/>
      <c r="F49" s="76" t="s">
        <v>6</v>
      </c>
      <c r="G49" s="5" t="s">
        <v>4</v>
      </c>
      <c r="H49" s="6" t="s">
        <v>7</v>
      </c>
      <c r="I49" s="77"/>
      <c r="J49" s="76" t="s">
        <v>6</v>
      </c>
      <c r="K49" s="78" t="s">
        <v>4</v>
      </c>
      <c r="L49" s="6" t="s">
        <v>8</v>
      </c>
      <c r="M49" s="77"/>
      <c r="N49" s="76" t="s">
        <v>6</v>
      </c>
      <c r="O49" s="278" t="s">
        <v>104</v>
      </c>
    </row>
    <row r="50" spans="1:15" ht="15.75" thickBot="1">
      <c r="A50" s="11"/>
      <c r="B50" s="12" t="s">
        <v>9</v>
      </c>
      <c r="C50" s="16" t="s">
        <v>10</v>
      </c>
      <c r="D50" s="79" t="s">
        <v>11</v>
      </c>
      <c r="E50" s="15" t="s">
        <v>12</v>
      </c>
      <c r="F50" s="80" t="s">
        <v>13</v>
      </c>
      <c r="G50" s="13" t="s">
        <v>14</v>
      </c>
      <c r="H50" s="14" t="s">
        <v>11</v>
      </c>
      <c r="I50" s="81" t="s">
        <v>12</v>
      </c>
      <c r="J50" s="80" t="s">
        <v>13</v>
      </c>
      <c r="K50" s="82" t="s">
        <v>15</v>
      </c>
      <c r="L50" s="14" t="s">
        <v>11</v>
      </c>
      <c r="M50" s="81" t="s">
        <v>12</v>
      </c>
      <c r="N50" s="80" t="s">
        <v>13</v>
      </c>
      <c r="O50" s="279" t="s">
        <v>105</v>
      </c>
    </row>
    <row r="51" spans="1:15" ht="15">
      <c r="A51" s="83" t="s">
        <v>63</v>
      </c>
      <c r="B51" s="62"/>
      <c r="C51" s="62"/>
      <c r="D51" s="84"/>
      <c r="E51" s="85"/>
      <c r="F51" s="62">
        <v>0</v>
      </c>
      <c r="G51" s="62"/>
      <c r="H51" s="84"/>
      <c r="I51" s="85"/>
      <c r="J51" s="62" t="e">
        <f>ROUND((H51+I51)/(G51/100),1)</f>
        <v>#DIV/0!</v>
      </c>
      <c r="K51" s="62"/>
      <c r="L51" s="84"/>
      <c r="M51" s="85"/>
      <c r="N51" s="62" t="e">
        <f>ROUND((L51+M51)/(K51/100),1)</f>
        <v>#DIV/0!</v>
      </c>
      <c r="O51" s="62" t="e">
        <f aca="true" t="shared" si="4" ref="O51:O83">ROUND((L51+M51)/(B51/100),1)</f>
        <v>#DIV/0!</v>
      </c>
    </row>
    <row r="52" spans="1:15" ht="15">
      <c r="A52" s="91" t="s">
        <v>64</v>
      </c>
      <c r="B52" s="64">
        <v>15805843</v>
      </c>
      <c r="C52" s="64">
        <v>15805843</v>
      </c>
      <c r="D52" s="92">
        <v>1366674.8</v>
      </c>
      <c r="E52" s="93">
        <v>5813318.05</v>
      </c>
      <c r="F52" s="64">
        <f>ROUND((D52+E52)/(C52/100),1)</f>
        <v>45.4</v>
      </c>
      <c r="G52" s="64">
        <v>15805843</v>
      </c>
      <c r="H52" s="92">
        <v>2421027.8</v>
      </c>
      <c r="I52" s="93">
        <v>8932313.04</v>
      </c>
      <c r="J52" s="64">
        <f aca="true" t="shared" si="5" ref="J52:J82">ROUND((H52+I52)/(G52/100),1)</f>
        <v>71.8</v>
      </c>
      <c r="K52" s="64">
        <v>15805843</v>
      </c>
      <c r="L52" s="92">
        <v>3971395.8</v>
      </c>
      <c r="M52" s="93">
        <v>14786679.71</v>
      </c>
      <c r="N52" s="64">
        <f aca="true" t="shared" si="6" ref="N52:N82">ROUND((L52+M52)/(K52/100),1)</f>
        <v>118.7</v>
      </c>
      <c r="O52" s="62">
        <f t="shared" si="4"/>
        <v>118.7</v>
      </c>
    </row>
    <row r="53" spans="1:15" ht="15">
      <c r="A53" s="91" t="s">
        <v>65</v>
      </c>
      <c r="B53" s="64">
        <v>1216257</v>
      </c>
      <c r="C53" s="64">
        <v>1216257</v>
      </c>
      <c r="D53" s="92"/>
      <c r="E53" s="93">
        <v>518209.28</v>
      </c>
      <c r="F53" s="64">
        <f>ROUND((D53+E53)/(C53/100),1)</f>
        <v>42.6</v>
      </c>
      <c r="G53" s="64">
        <v>1216257</v>
      </c>
      <c r="H53" s="92"/>
      <c r="I53" s="93">
        <v>770311.67</v>
      </c>
      <c r="J53" s="64">
        <f t="shared" si="5"/>
        <v>63.3</v>
      </c>
      <c r="K53" s="64">
        <v>1216257</v>
      </c>
      <c r="L53" s="92"/>
      <c r="M53" s="93">
        <v>1042218.56</v>
      </c>
      <c r="N53" s="64">
        <f t="shared" si="6"/>
        <v>85.7</v>
      </c>
      <c r="O53" s="62">
        <f t="shared" si="4"/>
        <v>85.7</v>
      </c>
    </row>
    <row r="54" spans="1:15" ht="15">
      <c r="A54" s="91" t="s">
        <v>66</v>
      </c>
      <c r="B54" s="64"/>
      <c r="C54" s="64"/>
      <c r="D54" s="92"/>
      <c r="E54" s="93"/>
      <c r="F54" s="64">
        <v>0</v>
      </c>
      <c r="G54" s="64"/>
      <c r="H54" s="92"/>
      <c r="I54" s="93"/>
      <c r="J54" s="64" t="e">
        <f t="shared" si="5"/>
        <v>#DIV/0!</v>
      </c>
      <c r="K54" s="64"/>
      <c r="L54" s="92"/>
      <c r="M54" s="93"/>
      <c r="N54" s="64" t="e">
        <f t="shared" si="6"/>
        <v>#DIV/0!</v>
      </c>
      <c r="O54" s="62" t="e">
        <f t="shared" si="4"/>
        <v>#DIV/0!</v>
      </c>
    </row>
    <row r="55" spans="1:15" ht="15">
      <c r="A55" s="91" t="s">
        <v>67</v>
      </c>
      <c r="B55" s="64"/>
      <c r="C55" s="64"/>
      <c r="D55" s="92"/>
      <c r="E55" s="93"/>
      <c r="F55" s="64">
        <v>0</v>
      </c>
      <c r="G55" s="64"/>
      <c r="H55" s="92"/>
      <c r="I55" s="93"/>
      <c r="J55" s="64" t="e">
        <f t="shared" si="5"/>
        <v>#DIV/0!</v>
      </c>
      <c r="K55" s="64"/>
      <c r="L55" s="92"/>
      <c r="M55" s="93"/>
      <c r="N55" s="64" t="e">
        <f t="shared" si="6"/>
        <v>#DIV/0!</v>
      </c>
      <c r="O55" s="62" t="e">
        <f t="shared" si="4"/>
        <v>#DIV/0!</v>
      </c>
    </row>
    <row r="56" spans="1:15" ht="15">
      <c r="A56" s="91" t="s">
        <v>68</v>
      </c>
      <c r="B56" s="64"/>
      <c r="C56" s="64"/>
      <c r="D56" s="92"/>
      <c r="E56" s="93"/>
      <c r="F56" s="64">
        <v>0</v>
      </c>
      <c r="G56" s="64"/>
      <c r="H56" s="92"/>
      <c r="I56" s="93"/>
      <c r="J56" s="64" t="e">
        <f t="shared" si="5"/>
        <v>#DIV/0!</v>
      </c>
      <c r="K56" s="64"/>
      <c r="L56" s="92"/>
      <c r="M56" s="93"/>
      <c r="N56" s="64" t="e">
        <f t="shared" si="6"/>
        <v>#DIV/0!</v>
      </c>
      <c r="O56" s="62" t="e">
        <f t="shared" si="4"/>
        <v>#DIV/0!</v>
      </c>
    </row>
    <row r="57" spans="1:15" ht="15">
      <c r="A57" s="91" t="s">
        <v>69</v>
      </c>
      <c r="B57" s="64"/>
      <c r="C57" s="64"/>
      <c r="D57" s="92"/>
      <c r="E57" s="93"/>
      <c r="F57" s="64">
        <v>0</v>
      </c>
      <c r="G57" s="64"/>
      <c r="H57" s="92"/>
      <c r="I57" s="93"/>
      <c r="J57" s="64" t="e">
        <f t="shared" si="5"/>
        <v>#DIV/0!</v>
      </c>
      <c r="K57" s="64"/>
      <c r="L57" s="92"/>
      <c r="M57" s="93"/>
      <c r="N57" s="64" t="e">
        <f t="shared" si="6"/>
        <v>#DIV/0!</v>
      </c>
      <c r="O57" s="62" t="e">
        <f t="shared" si="4"/>
        <v>#DIV/0!</v>
      </c>
    </row>
    <row r="58" spans="1:15" ht="15">
      <c r="A58" s="91" t="s">
        <v>70</v>
      </c>
      <c r="B58" s="64"/>
      <c r="C58" s="64"/>
      <c r="D58" s="92"/>
      <c r="E58" s="93"/>
      <c r="F58" s="64">
        <v>0</v>
      </c>
      <c r="G58" s="64"/>
      <c r="H58" s="92"/>
      <c r="I58" s="93"/>
      <c r="J58" s="64" t="e">
        <f t="shared" si="5"/>
        <v>#DIV/0!</v>
      </c>
      <c r="K58" s="64"/>
      <c r="L58" s="92"/>
      <c r="M58" s="93"/>
      <c r="N58" s="64" t="e">
        <f t="shared" si="6"/>
        <v>#DIV/0!</v>
      </c>
      <c r="O58" s="62" t="e">
        <f t="shared" si="4"/>
        <v>#DIV/0!</v>
      </c>
    </row>
    <row r="59" spans="1:15" ht="15">
      <c r="A59" s="91" t="s">
        <v>71</v>
      </c>
      <c r="B59" s="64"/>
      <c r="C59" s="64"/>
      <c r="D59" s="92"/>
      <c r="E59" s="93"/>
      <c r="F59" s="64">
        <v>0</v>
      </c>
      <c r="G59" s="64"/>
      <c r="H59" s="92"/>
      <c r="I59" s="93"/>
      <c r="J59" s="64" t="e">
        <f t="shared" si="5"/>
        <v>#DIV/0!</v>
      </c>
      <c r="K59" s="64"/>
      <c r="L59" s="92"/>
      <c r="M59" s="93"/>
      <c r="N59" s="64" t="e">
        <f t="shared" si="6"/>
        <v>#DIV/0!</v>
      </c>
      <c r="O59" s="62" t="e">
        <f t="shared" si="4"/>
        <v>#DIV/0!</v>
      </c>
    </row>
    <row r="60" spans="1:15" ht="15">
      <c r="A60" s="91" t="s">
        <v>72</v>
      </c>
      <c r="B60" s="64">
        <v>1000</v>
      </c>
      <c r="C60" s="64">
        <v>1000</v>
      </c>
      <c r="D60" s="92"/>
      <c r="E60" s="93"/>
      <c r="F60" s="64">
        <f>ROUND((D60+E60)/(C60/100),1)</f>
        <v>0</v>
      </c>
      <c r="G60" s="64">
        <v>1000</v>
      </c>
      <c r="H60" s="92"/>
      <c r="I60" s="93"/>
      <c r="J60" s="64">
        <f t="shared" si="5"/>
        <v>0</v>
      </c>
      <c r="K60" s="64">
        <v>1000</v>
      </c>
      <c r="L60" s="92"/>
      <c r="M60" s="93"/>
      <c r="N60" s="64">
        <f t="shared" si="6"/>
        <v>0</v>
      </c>
      <c r="O60" s="62">
        <f t="shared" si="4"/>
        <v>0</v>
      </c>
    </row>
    <row r="61" spans="1:15" ht="15">
      <c r="A61" s="91" t="s">
        <v>73</v>
      </c>
      <c r="B61" s="64">
        <v>5000</v>
      </c>
      <c r="C61" s="64">
        <v>5000</v>
      </c>
      <c r="D61" s="92"/>
      <c r="E61" s="93"/>
      <c r="F61" s="64">
        <f>ROUND((D61+E61)/(C61/100),1)</f>
        <v>0</v>
      </c>
      <c r="G61" s="64">
        <v>5000</v>
      </c>
      <c r="H61" s="92"/>
      <c r="I61" s="93"/>
      <c r="J61" s="64">
        <f t="shared" si="5"/>
        <v>0</v>
      </c>
      <c r="K61" s="64">
        <v>5000</v>
      </c>
      <c r="L61" s="92"/>
      <c r="M61" s="93"/>
      <c r="N61" s="64">
        <f t="shared" si="6"/>
        <v>0</v>
      </c>
      <c r="O61" s="62">
        <f t="shared" si="4"/>
        <v>0</v>
      </c>
    </row>
    <row r="62" spans="1:15" ht="15">
      <c r="A62" s="91" t="s">
        <v>74</v>
      </c>
      <c r="B62" s="64"/>
      <c r="C62" s="64"/>
      <c r="D62" s="92">
        <v>25502</v>
      </c>
      <c r="E62" s="93"/>
      <c r="F62" s="64">
        <v>0</v>
      </c>
      <c r="G62" s="64"/>
      <c r="H62" s="92">
        <v>25502</v>
      </c>
      <c r="I62" s="93">
        <v>24226.26</v>
      </c>
      <c r="J62" s="64" t="e">
        <f t="shared" si="5"/>
        <v>#DIV/0!</v>
      </c>
      <c r="K62" s="64"/>
      <c r="L62" s="92">
        <v>28339.8</v>
      </c>
      <c r="M62" s="93"/>
      <c r="N62" s="64" t="e">
        <f t="shared" si="6"/>
        <v>#DIV/0!</v>
      </c>
      <c r="O62" s="62" t="e">
        <f t="shared" si="4"/>
        <v>#DIV/0!</v>
      </c>
    </row>
    <row r="63" spans="1:15" ht="15">
      <c r="A63" s="91" t="s">
        <v>75</v>
      </c>
      <c r="B63" s="64">
        <v>120000</v>
      </c>
      <c r="C63" s="64">
        <v>120000</v>
      </c>
      <c r="D63" s="92"/>
      <c r="E63" s="93">
        <v>18049.64</v>
      </c>
      <c r="F63" s="64">
        <f>ROUND((D63+E63)/(C63/100),1)</f>
        <v>15</v>
      </c>
      <c r="G63" s="64">
        <v>120000</v>
      </c>
      <c r="H63" s="92"/>
      <c r="I63" s="93"/>
      <c r="J63" s="64">
        <f t="shared" si="5"/>
        <v>0</v>
      </c>
      <c r="K63" s="64">
        <v>120000</v>
      </c>
      <c r="L63" s="92"/>
      <c r="M63" s="93">
        <v>31081.8</v>
      </c>
      <c r="N63" s="64">
        <f t="shared" si="6"/>
        <v>25.9</v>
      </c>
      <c r="O63" s="62">
        <f t="shared" si="4"/>
        <v>25.9</v>
      </c>
    </row>
    <row r="64" spans="1:15" ht="15">
      <c r="A64" s="91" t="s">
        <v>76</v>
      </c>
      <c r="B64" s="64"/>
      <c r="C64" s="64"/>
      <c r="D64" s="92"/>
      <c r="E64" s="93"/>
      <c r="F64" s="64">
        <v>0</v>
      </c>
      <c r="G64" s="64"/>
      <c r="H64" s="92"/>
      <c r="I64" s="93"/>
      <c r="J64" s="64" t="e">
        <f t="shared" si="5"/>
        <v>#DIV/0!</v>
      </c>
      <c r="K64" s="64"/>
      <c r="L64" s="92"/>
      <c r="M64" s="93"/>
      <c r="N64" s="64" t="e">
        <f t="shared" si="6"/>
        <v>#DIV/0!</v>
      </c>
      <c r="O64" s="62" t="e">
        <f t="shared" si="4"/>
        <v>#DIV/0!</v>
      </c>
    </row>
    <row r="65" spans="1:15" ht="15">
      <c r="A65" s="91" t="s">
        <v>77</v>
      </c>
      <c r="B65" s="64"/>
      <c r="C65" s="64"/>
      <c r="D65" s="92"/>
      <c r="E65" s="93"/>
      <c r="F65" s="64">
        <v>0</v>
      </c>
      <c r="G65" s="64"/>
      <c r="H65" s="92"/>
      <c r="I65" s="93"/>
      <c r="J65" s="64" t="e">
        <f t="shared" si="5"/>
        <v>#DIV/0!</v>
      </c>
      <c r="K65" s="64"/>
      <c r="L65" s="92"/>
      <c r="M65" s="93"/>
      <c r="N65" s="64" t="e">
        <f t="shared" si="6"/>
        <v>#DIV/0!</v>
      </c>
      <c r="O65" s="62" t="e">
        <f t="shared" si="4"/>
        <v>#DIV/0!</v>
      </c>
    </row>
    <row r="66" spans="1:15" ht="15">
      <c r="A66" s="91" t="s">
        <v>78</v>
      </c>
      <c r="B66" s="64"/>
      <c r="C66" s="64"/>
      <c r="D66" s="92">
        <v>245000</v>
      </c>
      <c r="E66" s="93"/>
      <c r="F66" s="64">
        <v>0</v>
      </c>
      <c r="G66" s="64"/>
      <c r="H66" s="92">
        <v>268800</v>
      </c>
      <c r="I66" s="93"/>
      <c r="J66" s="64" t="e">
        <f t="shared" si="5"/>
        <v>#DIV/0!</v>
      </c>
      <c r="K66" s="64"/>
      <c r="L66" s="92">
        <v>9667</v>
      </c>
      <c r="M66" s="93"/>
      <c r="N66" s="64" t="e">
        <f t="shared" si="6"/>
        <v>#DIV/0!</v>
      </c>
      <c r="O66" s="62" t="e">
        <f t="shared" si="4"/>
        <v>#DIV/0!</v>
      </c>
    </row>
    <row r="67" spans="1:15" ht="15">
      <c r="A67" s="91" t="s">
        <v>79</v>
      </c>
      <c r="B67" s="64">
        <v>220000</v>
      </c>
      <c r="C67" s="64">
        <v>220000</v>
      </c>
      <c r="D67" s="92">
        <v>24028</v>
      </c>
      <c r="E67" s="93"/>
      <c r="F67" s="64">
        <f>ROUND((D67+E67)/(C67/100),1)</f>
        <v>10.9</v>
      </c>
      <c r="G67" s="64">
        <v>220000</v>
      </c>
      <c r="H67" s="92">
        <v>30883</v>
      </c>
      <c r="I67" s="93"/>
      <c r="J67" s="64">
        <f t="shared" si="5"/>
        <v>14</v>
      </c>
      <c r="K67" s="64">
        <v>220000</v>
      </c>
      <c r="L67" s="92">
        <v>31313</v>
      </c>
      <c r="M67" s="93"/>
      <c r="N67" s="64">
        <f t="shared" si="6"/>
        <v>14.2</v>
      </c>
      <c r="O67" s="62">
        <f t="shared" si="4"/>
        <v>14.2</v>
      </c>
    </row>
    <row r="68" spans="1:15" ht="15">
      <c r="A68" s="91" t="s">
        <v>80</v>
      </c>
      <c r="B68" s="64">
        <v>7000</v>
      </c>
      <c r="C68" s="64">
        <v>7000</v>
      </c>
      <c r="D68" s="92">
        <v>2028.01</v>
      </c>
      <c r="E68" s="93"/>
      <c r="F68" s="64">
        <f>ROUND((D68+E68)/(C68/100),1)</f>
        <v>29</v>
      </c>
      <c r="G68" s="64">
        <v>7000</v>
      </c>
      <c r="H68" s="92">
        <v>3198.97</v>
      </c>
      <c r="I68" s="93"/>
      <c r="J68" s="64">
        <f t="shared" si="5"/>
        <v>45.7</v>
      </c>
      <c r="K68" s="64">
        <v>7000</v>
      </c>
      <c r="L68" s="92">
        <v>4318.3</v>
      </c>
      <c r="M68" s="93"/>
      <c r="N68" s="64">
        <f t="shared" si="6"/>
        <v>61.7</v>
      </c>
      <c r="O68" s="62">
        <f t="shared" si="4"/>
        <v>61.7</v>
      </c>
    </row>
    <row r="69" spans="1:15" ht="15">
      <c r="A69" s="91" t="s">
        <v>81</v>
      </c>
      <c r="B69" s="64"/>
      <c r="C69" s="64"/>
      <c r="D69" s="92"/>
      <c r="E69" s="93"/>
      <c r="F69" s="64">
        <v>0</v>
      </c>
      <c r="G69" s="64"/>
      <c r="H69" s="92"/>
      <c r="I69" s="93"/>
      <c r="J69" s="64" t="e">
        <f t="shared" si="5"/>
        <v>#DIV/0!</v>
      </c>
      <c r="K69" s="64"/>
      <c r="L69" s="92">
        <v>1057.48</v>
      </c>
      <c r="M69" s="93"/>
      <c r="N69" s="64" t="e">
        <f t="shared" si="6"/>
        <v>#DIV/0!</v>
      </c>
      <c r="O69" s="62" t="e">
        <f t="shared" si="4"/>
        <v>#DIV/0!</v>
      </c>
    </row>
    <row r="70" spans="1:15" ht="15">
      <c r="A70" s="91" t="s">
        <v>82</v>
      </c>
      <c r="B70" s="64"/>
      <c r="C70" s="64"/>
      <c r="D70" s="92"/>
      <c r="E70" s="93"/>
      <c r="F70" s="64">
        <v>0</v>
      </c>
      <c r="G70" s="64"/>
      <c r="H70" s="92"/>
      <c r="I70" s="93"/>
      <c r="J70" s="64" t="e">
        <f t="shared" si="5"/>
        <v>#DIV/0!</v>
      </c>
      <c r="K70" s="64"/>
      <c r="L70" s="92"/>
      <c r="M70" s="93"/>
      <c r="N70" s="64" t="e">
        <f t="shared" si="6"/>
        <v>#DIV/0!</v>
      </c>
      <c r="O70" s="62" t="e">
        <f t="shared" si="4"/>
        <v>#DIV/0!</v>
      </c>
    </row>
    <row r="71" spans="1:15" ht="15">
      <c r="A71" s="91" t="s">
        <v>83</v>
      </c>
      <c r="B71" s="64"/>
      <c r="C71" s="64"/>
      <c r="D71" s="92"/>
      <c r="E71" s="93"/>
      <c r="F71" s="64">
        <v>0</v>
      </c>
      <c r="G71" s="64"/>
      <c r="H71" s="92"/>
      <c r="I71" s="93"/>
      <c r="J71" s="64" t="e">
        <f t="shared" si="5"/>
        <v>#DIV/0!</v>
      </c>
      <c r="K71" s="64"/>
      <c r="L71" s="92"/>
      <c r="M71" s="93"/>
      <c r="N71" s="64" t="e">
        <f t="shared" si="6"/>
        <v>#DIV/0!</v>
      </c>
      <c r="O71" s="62" t="e">
        <f t="shared" si="4"/>
        <v>#DIV/0!</v>
      </c>
    </row>
    <row r="72" spans="1:15" ht="15">
      <c r="A72" s="99" t="s">
        <v>84</v>
      </c>
      <c r="B72" s="64">
        <f>SUM(B51:B71)</f>
        <v>17375100</v>
      </c>
      <c r="C72" s="64">
        <f>SUM(C51:C71)</f>
        <v>17375100</v>
      </c>
      <c r="D72" s="92">
        <f>SUM(D51:D71)</f>
        <v>1663232.81</v>
      </c>
      <c r="E72" s="93">
        <f>SUM(E52:E71)</f>
        <v>6349576.97</v>
      </c>
      <c r="F72" s="64">
        <f>ROUND((D72+E72)/(C72/100),1)</f>
        <v>46.1</v>
      </c>
      <c r="G72" s="64">
        <f>SUM(G51:G71)</f>
        <v>17375100</v>
      </c>
      <c r="H72" s="92">
        <v>2749411.77</v>
      </c>
      <c r="I72" s="93">
        <f>SUM(I51:I71)</f>
        <v>9726850.969999999</v>
      </c>
      <c r="J72" s="64">
        <f t="shared" si="5"/>
        <v>71.8</v>
      </c>
      <c r="K72" s="64">
        <f>SUM(K51:K71)</f>
        <v>17375100</v>
      </c>
      <c r="L72" s="92">
        <f>SUM(L51:L71)</f>
        <v>4046091.3799999994</v>
      </c>
      <c r="M72" s="93">
        <f>SUM(M51:M71)</f>
        <v>15859980.070000002</v>
      </c>
      <c r="N72" s="64">
        <f t="shared" si="6"/>
        <v>114.6</v>
      </c>
      <c r="O72" s="62">
        <f t="shared" si="4"/>
        <v>114.6</v>
      </c>
    </row>
    <row r="73" spans="1:15" ht="15">
      <c r="A73" s="91" t="s">
        <v>85</v>
      </c>
      <c r="B73" s="67"/>
      <c r="C73" s="67"/>
      <c r="D73" s="107"/>
      <c r="E73" s="108"/>
      <c r="F73" s="64">
        <v>0</v>
      </c>
      <c r="G73" s="67"/>
      <c r="H73" s="107"/>
      <c r="I73" s="108"/>
      <c r="J73" s="64" t="e">
        <f t="shared" si="5"/>
        <v>#DIV/0!</v>
      </c>
      <c r="K73" s="67"/>
      <c r="L73" s="107"/>
      <c r="M73" s="108"/>
      <c r="N73" s="64" t="e">
        <f t="shared" si="6"/>
        <v>#DIV/0!</v>
      </c>
      <c r="O73" s="62" t="e">
        <f t="shared" si="4"/>
        <v>#DIV/0!</v>
      </c>
    </row>
    <row r="74" spans="1:15" ht="15">
      <c r="A74" s="91" t="s">
        <v>86</v>
      </c>
      <c r="B74" s="67">
        <v>33645550</v>
      </c>
      <c r="C74" s="68">
        <v>34565550</v>
      </c>
      <c r="D74" s="107">
        <v>16822775</v>
      </c>
      <c r="E74" s="108"/>
      <c r="F74" s="67">
        <f>ROUND((D74+E74)/(C74/100),1)</f>
        <v>48.7</v>
      </c>
      <c r="G74" s="68">
        <v>34565550</v>
      </c>
      <c r="H74" s="107">
        <v>25681598</v>
      </c>
      <c r="I74" s="108"/>
      <c r="J74" s="67">
        <f t="shared" si="5"/>
        <v>74.3</v>
      </c>
      <c r="K74" s="68">
        <v>35225550</v>
      </c>
      <c r="L74" s="107">
        <v>35225550</v>
      </c>
      <c r="M74" s="108"/>
      <c r="N74" s="67">
        <f t="shared" si="6"/>
        <v>100</v>
      </c>
      <c r="O74" s="62">
        <f t="shared" si="4"/>
        <v>104.7</v>
      </c>
    </row>
    <row r="75" spans="1:15" ht="15">
      <c r="A75" s="91" t="s">
        <v>120</v>
      </c>
      <c r="B75" s="67">
        <v>17845000</v>
      </c>
      <c r="C75" s="68">
        <v>17845000</v>
      </c>
      <c r="D75" s="107">
        <v>8922500</v>
      </c>
      <c r="E75" s="108"/>
      <c r="F75" s="67">
        <f>ROUND((D75+E75)/(C75/100),1)</f>
        <v>50</v>
      </c>
      <c r="G75" s="68">
        <v>17845000</v>
      </c>
      <c r="H75" s="107">
        <v>13383749</v>
      </c>
      <c r="I75" s="108"/>
      <c r="J75" s="67"/>
      <c r="K75" s="68">
        <v>17845000</v>
      </c>
      <c r="L75" s="107">
        <v>17845000</v>
      </c>
      <c r="M75" s="108"/>
      <c r="N75" s="67"/>
      <c r="O75" s="62">
        <f t="shared" si="4"/>
        <v>100</v>
      </c>
    </row>
    <row r="76" spans="1:15" ht="15">
      <c r="A76" s="99" t="s">
        <v>87</v>
      </c>
      <c r="B76" s="100"/>
      <c r="C76" s="101"/>
      <c r="D76" s="102"/>
      <c r="E76" s="103"/>
      <c r="F76" s="67">
        <v>0</v>
      </c>
      <c r="G76" s="101"/>
      <c r="H76" s="102"/>
      <c r="I76" s="103"/>
      <c r="J76" s="67" t="e">
        <f t="shared" si="5"/>
        <v>#DIV/0!</v>
      </c>
      <c r="K76" s="101"/>
      <c r="L76" s="102"/>
      <c r="M76" s="103"/>
      <c r="N76" s="67" t="e">
        <f t="shared" si="6"/>
        <v>#DIV/0!</v>
      </c>
      <c r="O76" s="62" t="e">
        <f t="shared" si="4"/>
        <v>#DIV/0!</v>
      </c>
    </row>
    <row r="77" spans="1:15" ht="15">
      <c r="A77" s="91" t="s">
        <v>102</v>
      </c>
      <c r="B77" s="64"/>
      <c r="C77" s="65"/>
      <c r="D77" s="92"/>
      <c r="E77" s="93"/>
      <c r="F77" s="67">
        <v>0</v>
      </c>
      <c r="G77" s="65"/>
      <c r="H77" s="92"/>
      <c r="I77" s="93"/>
      <c r="J77" s="67" t="e">
        <f t="shared" si="5"/>
        <v>#DIV/0!</v>
      </c>
      <c r="K77" s="65"/>
      <c r="L77" s="92"/>
      <c r="M77" s="93"/>
      <c r="N77" s="67" t="e">
        <f t="shared" si="6"/>
        <v>#DIV/0!</v>
      </c>
      <c r="O77" s="62" t="e">
        <f t="shared" si="4"/>
        <v>#DIV/0!</v>
      </c>
    </row>
    <row r="78" spans="1:15" ht="15">
      <c r="A78" s="91" t="s">
        <v>89</v>
      </c>
      <c r="B78" s="64"/>
      <c r="C78" s="65"/>
      <c r="D78" s="92"/>
      <c r="E78" s="93"/>
      <c r="F78" s="64">
        <v>0</v>
      </c>
      <c r="G78" s="65"/>
      <c r="H78" s="92"/>
      <c r="I78" s="93"/>
      <c r="J78" s="64" t="e">
        <f t="shared" si="5"/>
        <v>#DIV/0!</v>
      </c>
      <c r="K78" s="65"/>
      <c r="L78" s="92"/>
      <c r="M78" s="93"/>
      <c r="N78" s="64" t="e">
        <f t="shared" si="6"/>
        <v>#DIV/0!</v>
      </c>
      <c r="O78" s="62" t="e">
        <f t="shared" si="4"/>
        <v>#DIV/0!</v>
      </c>
    </row>
    <row r="79" spans="1:15" ht="15">
      <c r="A79" s="91" t="s">
        <v>90</v>
      </c>
      <c r="B79" s="64">
        <v>4708800</v>
      </c>
      <c r="C79" s="64">
        <v>4708800</v>
      </c>
      <c r="D79" s="92">
        <v>1392371</v>
      </c>
      <c r="E79" s="93"/>
      <c r="F79" s="67">
        <f>ROUND((D79+E79)/(C79/100),1)</f>
        <v>29.6</v>
      </c>
      <c r="G79" s="64">
        <v>4708800</v>
      </c>
      <c r="H79" s="92">
        <v>1741593</v>
      </c>
      <c r="I79" s="93"/>
      <c r="J79" s="67">
        <f t="shared" si="5"/>
        <v>37</v>
      </c>
      <c r="K79" s="64">
        <v>4708800</v>
      </c>
      <c r="L79" s="92">
        <v>2590002</v>
      </c>
      <c r="M79" s="93"/>
      <c r="N79" s="67">
        <f t="shared" si="6"/>
        <v>55</v>
      </c>
      <c r="O79" s="62">
        <f t="shared" si="4"/>
        <v>55</v>
      </c>
    </row>
    <row r="80" spans="1:15" ht="15">
      <c r="A80" s="99" t="s">
        <v>91</v>
      </c>
      <c r="B80" s="64"/>
      <c r="C80" s="65"/>
      <c r="D80" s="92"/>
      <c r="E80" s="93"/>
      <c r="F80" s="67">
        <v>0</v>
      </c>
      <c r="G80" s="65"/>
      <c r="H80" s="92"/>
      <c r="I80" s="93"/>
      <c r="J80" s="67" t="e">
        <f t="shared" si="5"/>
        <v>#DIV/0!</v>
      </c>
      <c r="K80" s="65"/>
      <c r="L80" s="92"/>
      <c r="M80" s="93"/>
      <c r="N80" s="67" t="e">
        <f t="shared" si="6"/>
        <v>#DIV/0!</v>
      </c>
      <c r="O80" s="62" t="e">
        <f t="shared" si="4"/>
        <v>#DIV/0!</v>
      </c>
    </row>
    <row r="81" spans="1:15" ht="15">
      <c r="A81" s="99" t="s">
        <v>92</v>
      </c>
      <c r="B81" s="64">
        <f>SUM(B74:B80)</f>
        <v>56199350</v>
      </c>
      <c r="C81" s="64">
        <f>SUM(C74:C80)</f>
        <v>57119350</v>
      </c>
      <c r="D81" s="92">
        <f>SUM(D74:D80)</f>
        <v>27137646</v>
      </c>
      <c r="E81" s="93">
        <f>SUM(E74:E80)</f>
        <v>0</v>
      </c>
      <c r="F81" s="64">
        <f>ROUND((D81+E81)/(C81/100),1)</f>
        <v>47.5</v>
      </c>
      <c r="G81" s="64">
        <f>SUM(G74:G80)</f>
        <v>57119350</v>
      </c>
      <c r="H81" s="92">
        <v>40806940</v>
      </c>
      <c r="I81" s="93">
        <f>SUM(I74:I80)</f>
        <v>0</v>
      </c>
      <c r="J81" s="64">
        <f t="shared" si="5"/>
        <v>71.4</v>
      </c>
      <c r="K81" s="64">
        <f>SUM(K74:K80)</f>
        <v>57779350</v>
      </c>
      <c r="L81" s="92">
        <f>SUM(L74:L80)</f>
        <v>55660552</v>
      </c>
      <c r="M81" s="93">
        <f>SUM(M74:M80)</f>
        <v>0</v>
      </c>
      <c r="N81" s="64">
        <f t="shared" si="6"/>
        <v>96.3</v>
      </c>
      <c r="O81" s="62">
        <f t="shared" si="4"/>
        <v>99</v>
      </c>
    </row>
    <row r="82" spans="1:15" ht="15.75" thickBot="1">
      <c r="A82" s="114" t="s">
        <v>93</v>
      </c>
      <c r="B82" s="67">
        <f>B72+B81</f>
        <v>73574450</v>
      </c>
      <c r="C82" s="67">
        <f>C72+C81</f>
        <v>74494450</v>
      </c>
      <c r="D82" s="107">
        <f>D72+D81</f>
        <v>28800878.81</v>
      </c>
      <c r="E82" s="108">
        <v>6349576.97</v>
      </c>
      <c r="F82" s="67">
        <f>ROUND((D82+E82)/(C82/100),1)</f>
        <v>47.2</v>
      </c>
      <c r="G82" s="67">
        <f>G72+G81</f>
        <v>74494450</v>
      </c>
      <c r="H82" s="107">
        <v>43556351.77</v>
      </c>
      <c r="I82" s="107">
        <f>I72+I81</f>
        <v>9726850.969999999</v>
      </c>
      <c r="J82" s="67">
        <f t="shared" si="5"/>
        <v>71.5</v>
      </c>
      <c r="K82" s="67">
        <f>K72+K81</f>
        <v>75154450</v>
      </c>
      <c r="L82" s="107">
        <f>L72+L81</f>
        <v>59706643.38</v>
      </c>
      <c r="M82" s="93">
        <v>15859980.07</v>
      </c>
      <c r="N82" s="67">
        <f t="shared" si="6"/>
        <v>100.5</v>
      </c>
      <c r="O82" s="62">
        <f t="shared" si="4"/>
        <v>102.7</v>
      </c>
    </row>
    <row r="83" spans="1:15" ht="15.75" thickBot="1">
      <c r="A83" s="122" t="s">
        <v>94</v>
      </c>
      <c r="B83" s="73">
        <f>B82-B33</f>
        <v>0</v>
      </c>
      <c r="C83" s="73">
        <f>C82-C33</f>
        <v>0</v>
      </c>
      <c r="D83" s="73">
        <f>D82-D33</f>
        <v>-2223891.3699999973</v>
      </c>
      <c r="E83" s="73">
        <f>E82-E33</f>
        <v>768377.1200000001</v>
      </c>
      <c r="F83" s="67" t="e">
        <f>ROUND((D83+E83)/(C83/100),1)</f>
        <v>#DIV/0!</v>
      </c>
      <c r="G83" s="73">
        <f>G82-G33</f>
        <v>0</v>
      </c>
      <c r="H83" s="73">
        <f>H82-H33</f>
        <v>-1785921.0799999908</v>
      </c>
      <c r="I83" s="73">
        <f>I82-I33</f>
        <v>878709.629999999</v>
      </c>
      <c r="J83" s="73">
        <v>0</v>
      </c>
      <c r="K83" s="73">
        <f>K82-K33</f>
        <v>0</v>
      </c>
      <c r="L83" s="73">
        <f>L82-L33</f>
        <v>-2468807.549999997</v>
      </c>
      <c r="M83" s="73">
        <f>M82-M33</f>
        <v>2477560.8200000003</v>
      </c>
      <c r="N83" s="73">
        <v>0</v>
      </c>
      <c r="O83" s="62" t="e">
        <f t="shared" si="4"/>
        <v>#DIV/0!</v>
      </c>
    </row>
    <row r="84" spans="1:15" ht="15.75" thickBot="1">
      <c r="A84" s="294" t="s">
        <v>106</v>
      </c>
      <c r="B84" s="441"/>
      <c r="C84" s="442"/>
      <c r="D84" s="428">
        <f>D83+E83</f>
        <v>-1455514.2499999972</v>
      </c>
      <c r="E84" s="442"/>
      <c r="F84" s="290"/>
      <c r="G84" s="290"/>
      <c r="H84" s="293">
        <f>H83+I83</f>
        <v>-907211.4499999918</v>
      </c>
      <c r="I84" s="290"/>
      <c r="J84" s="290"/>
      <c r="K84" s="290"/>
      <c r="L84" s="293">
        <f>L83+M83</f>
        <v>8753.270000003278</v>
      </c>
      <c r="M84" s="290"/>
      <c r="N84" s="290"/>
      <c r="O84" s="292"/>
    </row>
    <row r="85" spans="2:15" ht="15.75" thickBot="1">
      <c r="B85" s="26"/>
      <c r="D85" s="263"/>
      <c r="H85" s="263"/>
      <c r="L85" s="263"/>
      <c r="O85" s="281"/>
    </row>
    <row r="86" spans="1:15" ht="15.75" thickBot="1">
      <c r="A86" s="450" t="s">
        <v>125</v>
      </c>
      <c r="B86" s="291">
        <v>1330000</v>
      </c>
      <c r="C86" s="293">
        <v>1330000</v>
      </c>
      <c r="D86" s="293">
        <v>665000</v>
      </c>
      <c r="E86" s="451"/>
      <c r="F86" s="71">
        <f>ROUND((D86+E86)/(C86/100),1)</f>
        <v>50</v>
      </c>
      <c r="G86" s="290">
        <v>3668000</v>
      </c>
      <c r="H86" s="293">
        <f>665000+1249500</f>
        <v>1914500</v>
      </c>
      <c r="I86" s="290"/>
      <c r="J86" s="71">
        <f>ROUND((H86+I86)/(G86/100),1)</f>
        <v>52.2</v>
      </c>
      <c r="K86" s="578">
        <v>3668000</v>
      </c>
      <c r="L86" s="293">
        <v>3668000</v>
      </c>
      <c r="M86" s="451"/>
      <c r="N86" s="71">
        <f>ROUND((L86+M86)/(K86/100),1)</f>
        <v>100</v>
      </c>
      <c r="O86" s="73">
        <f>ROUND((L86+M86)/(B86/100),1)</f>
        <v>275.8</v>
      </c>
    </row>
    <row r="87" spans="2:15" ht="15">
      <c r="B87" s="26"/>
      <c r="D87" s="263"/>
      <c r="H87" s="263"/>
      <c r="L87" s="263"/>
      <c r="O87" s="281"/>
    </row>
    <row r="88" spans="2:15" ht="15">
      <c r="B88" s="26"/>
      <c r="D88" s="263"/>
      <c r="H88" s="263"/>
      <c r="L88" s="263"/>
      <c r="O88" s="281"/>
    </row>
    <row r="89" spans="2:15" ht="15">
      <c r="B89" s="26"/>
      <c r="D89" s="263"/>
      <c r="H89" s="263"/>
      <c r="L89" s="263"/>
      <c r="O89" s="281"/>
    </row>
    <row r="90" spans="2:15" ht="15">
      <c r="B90" s="26"/>
      <c r="D90" s="263"/>
      <c r="H90" s="263"/>
      <c r="L90" s="263"/>
      <c r="O90" s="281"/>
    </row>
    <row r="91" spans="2:15" ht="15">
      <c r="B91" s="26"/>
      <c r="D91" s="263"/>
      <c r="H91" s="263"/>
      <c r="L91" s="263"/>
      <c r="O91" s="281"/>
    </row>
    <row r="92" spans="2:15" ht="15">
      <c r="B92" s="26"/>
      <c r="D92" s="263"/>
      <c r="H92" s="263"/>
      <c r="L92" s="263"/>
      <c r="O92" s="281"/>
    </row>
    <row r="93" spans="2:15" ht="15">
      <c r="B93" s="26"/>
      <c r="D93" s="263"/>
      <c r="H93" s="263"/>
      <c r="L93" s="263"/>
      <c r="O93" s="281"/>
    </row>
    <row r="94" spans="2:15" ht="15">
      <c r="B94" s="26"/>
      <c r="D94" s="263"/>
      <c r="H94" s="263"/>
      <c r="L94" s="263"/>
      <c r="O94" s="281"/>
    </row>
    <row r="95" ht="15">
      <c r="B95" s="26"/>
    </row>
    <row r="96" ht="15">
      <c r="A96" s="123" t="s">
        <v>95</v>
      </c>
    </row>
    <row r="97" ht="15.75" thickBot="1"/>
    <row r="98" spans="1:5" ht="15">
      <c r="A98" s="49"/>
      <c r="B98" s="124" t="s">
        <v>10</v>
      </c>
      <c r="C98" s="6" t="s">
        <v>14</v>
      </c>
      <c r="D98" s="8" t="s">
        <v>15</v>
      </c>
      <c r="E98" s="24"/>
    </row>
    <row r="99" spans="1:5" ht="15">
      <c r="A99" s="53" t="s">
        <v>96</v>
      </c>
      <c r="B99" s="66">
        <v>516656.98</v>
      </c>
      <c r="C99" s="66">
        <v>513845.58</v>
      </c>
      <c r="D99" s="72">
        <v>626709.35</v>
      </c>
      <c r="E99" s="24"/>
    </row>
    <row r="100" spans="1:5" ht="15">
      <c r="A100" s="126" t="s">
        <v>103</v>
      </c>
      <c r="B100" s="66">
        <v>858499</v>
      </c>
      <c r="C100" s="66">
        <v>920520.98</v>
      </c>
      <c r="D100" s="72">
        <v>813258.4</v>
      </c>
      <c r="E100" s="24"/>
    </row>
    <row r="101" spans="1:5" ht="15">
      <c r="A101" s="126" t="s">
        <v>98</v>
      </c>
      <c r="B101" s="66">
        <v>0</v>
      </c>
      <c r="C101" s="66">
        <v>0</v>
      </c>
      <c r="D101" s="72">
        <v>0</v>
      </c>
      <c r="E101" s="24"/>
    </row>
    <row r="102" spans="1:5" ht="15.75" thickBot="1">
      <c r="A102" s="58" t="s">
        <v>99</v>
      </c>
      <c r="B102" s="277">
        <v>1785466.81</v>
      </c>
      <c r="C102" s="277">
        <v>1934121.15</v>
      </c>
      <c r="D102" s="72">
        <v>1146399.9</v>
      </c>
      <c r="E102" s="24"/>
    </row>
    <row r="106" spans="1:2" ht="15.75" thickBot="1">
      <c r="A106" s="25" t="s">
        <v>44</v>
      </c>
      <c r="B106" s="26"/>
    </row>
    <row r="107" spans="1:14" ht="15.75" thickBot="1">
      <c r="A107" s="27" t="s">
        <v>45</v>
      </c>
      <c r="B107" s="28" t="s">
        <v>46</v>
      </c>
      <c r="C107" s="29"/>
      <c r="D107" s="30" t="s">
        <v>47</v>
      </c>
      <c r="E107" s="31"/>
      <c r="F107" s="32" t="s">
        <v>48</v>
      </c>
      <c r="G107" s="29"/>
      <c r="H107" s="30" t="s">
        <v>49</v>
      </c>
      <c r="I107" s="31"/>
      <c r="J107" s="32" t="s">
        <v>48</v>
      </c>
      <c r="K107" s="29"/>
      <c r="L107" s="30" t="s">
        <v>50</v>
      </c>
      <c r="M107" s="31"/>
      <c r="N107" s="32" t="s">
        <v>48</v>
      </c>
    </row>
    <row r="108" spans="1:14" ht="15">
      <c r="A108" s="33"/>
      <c r="B108" s="184"/>
      <c r="C108" s="185"/>
      <c r="D108" s="186"/>
      <c r="E108" s="187"/>
      <c r="F108" s="37"/>
      <c r="G108" s="185"/>
      <c r="H108" s="186"/>
      <c r="I108" s="187"/>
      <c r="J108" s="37"/>
      <c r="K108" s="185"/>
      <c r="L108" s="186"/>
      <c r="M108" s="187"/>
      <c r="N108" s="37"/>
    </row>
    <row r="109" spans="1:14" ht="15">
      <c r="A109" s="33" t="s">
        <v>51</v>
      </c>
      <c r="B109" s="188">
        <v>26798769</v>
      </c>
      <c r="C109" s="189"/>
      <c r="D109" s="190">
        <v>11732832</v>
      </c>
      <c r="E109" s="187"/>
      <c r="F109" s="41">
        <f>ROUND((D109)/(B109/100),1)</f>
        <v>43.8</v>
      </c>
      <c r="G109" s="189"/>
      <c r="H109" s="190">
        <v>17612138</v>
      </c>
      <c r="I109" s="187"/>
      <c r="J109" s="41">
        <f>ROUND((H109)/(B109/100),1)</f>
        <v>65.7</v>
      </c>
      <c r="K109" s="189"/>
      <c r="L109" s="190">
        <v>24553517</v>
      </c>
      <c r="M109" s="187"/>
      <c r="N109" s="41">
        <f>ROUND((L109)/(B109/100),1)</f>
        <v>91.6</v>
      </c>
    </row>
    <row r="110" spans="1:14" ht="15">
      <c r="A110" s="33" t="s">
        <v>52</v>
      </c>
      <c r="B110" s="188">
        <v>190800</v>
      </c>
      <c r="C110" s="189"/>
      <c r="D110" s="190">
        <v>35206</v>
      </c>
      <c r="E110" s="187"/>
      <c r="F110" s="41">
        <f>ROUND((D110)/(B110/100),1)</f>
        <v>18.5</v>
      </c>
      <c r="G110" s="189"/>
      <c r="H110" s="190">
        <v>60528</v>
      </c>
      <c r="I110" s="187"/>
      <c r="J110" s="41">
        <f>ROUND((H110)/(B110/100),1)</f>
        <v>31.7</v>
      </c>
      <c r="K110" s="189"/>
      <c r="L110" s="190">
        <v>104104</v>
      </c>
      <c r="M110" s="187"/>
      <c r="N110" s="41">
        <f>ROUND((L110)/(B110/100),1)</f>
        <v>54.6</v>
      </c>
    </row>
    <row r="111" spans="1:14" ht="15">
      <c r="A111" s="33" t="s">
        <v>53</v>
      </c>
      <c r="B111" s="33">
        <v>144.72</v>
      </c>
      <c r="C111" s="185"/>
      <c r="D111" s="190">
        <v>132.0435</v>
      </c>
      <c r="E111" s="187"/>
      <c r="F111" s="41">
        <f>ROUND((D111)/(B111/100),1)</f>
        <v>91.2</v>
      </c>
      <c r="G111" s="185"/>
      <c r="H111" s="190">
        <v>129.4639</v>
      </c>
      <c r="I111" s="187"/>
      <c r="J111" s="41">
        <f>ROUND((H111)/(B111/100),1)</f>
        <v>89.5</v>
      </c>
      <c r="K111" s="185"/>
      <c r="L111" s="190">
        <v>128.26</v>
      </c>
      <c r="M111" s="187"/>
      <c r="N111" s="41">
        <f>ROUND((L111)/(B111/100),1)</f>
        <v>88.6</v>
      </c>
    </row>
    <row r="112" spans="1:14" ht="15.75" thickBot="1">
      <c r="A112" s="42" t="s">
        <v>54</v>
      </c>
      <c r="B112" s="42"/>
      <c r="C112" s="247"/>
      <c r="D112" s="194">
        <v>14809.3</v>
      </c>
      <c r="E112" s="248"/>
      <c r="F112" s="47">
        <v>0</v>
      </c>
      <c r="G112" s="247"/>
      <c r="H112" s="194">
        <v>15115.44</v>
      </c>
      <c r="I112" s="248"/>
      <c r="J112" s="47">
        <v>0</v>
      </c>
      <c r="K112" s="247"/>
      <c r="L112" s="194">
        <v>15953.54</v>
      </c>
      <c r="M112" s="248"/>
      <c r="N112" s="47">
        <v>0</v>
      </c>
    </row>
    <row r="114" ht="15">
      <c r="A114" t="s">
        <v>107</v>
      </c>
    </row>
    <row r="117" ht="15">
      <c r="A117" t="s">
        <v>165</v>
      </c>
    </row>
    <row r="118" ht="15">
      <c r="A118" t="s">
        <v>157</v>
      </c>
    </row>
    <row r="119" ht="15">
      <c r="A119" t="s">
        <v>124</v>
      </c>
    </row>
    <row r="120" ht="15">
      <c r="A120" t="s">
        <v>154</v>
      </c>
    </row>
    <row r="121" ht="15">
      <c r="A121" t="s">
        <v>123</v>
      </c>
    </row>
    <row r="122" ht="15">
      <c r="A122" t="s">
        <v>155</v>
      </c>
    </row>
    <row r="123" ht="15">
      <c r="A123" t="s">
        <v>156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2012-03-21T08:57:06Z</cp:lastPrinted>
  <dcterms:created xsi:type="dcterms:W3CDTF">2011-02-23T13:07:14Z</dcterms:created>
  <dcterms:modified xsi:type="dcterms:W3CDTF">2012-03-21T09:01:22Z</dcterms:modified>
  <cp:category/>
  <cp:version/>
  <cp:contentType/>
  <cp:contentStatus/>
</cp:coreProperties>
</file>