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9855" activeTab="1"/>
  </bookViews>
  <sheets>
    <sheet name="ZUŠ A. Dvořáka" sheetId="1" r:id="rId1"/>
    <sheet name="ZUŠ nám. TGM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<sst xmlns="http://schemas.openxmlformats.org/spreadsheetml/2006/main" count="458" uniqueCount="106">
  <si>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</si>
  <si>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</si>
  <si>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</si>
  <si>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</si>
  <si>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</si>
  <si>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</si>
  <si>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</si>
  <si>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</si>
  <si>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</si>
  <si>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</si>
  <si>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</si>
  <si>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</si>
  <si>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</si>
  <si>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</si>
  <si>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</si>
  <si>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</si>
  <si>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</si>
  <si>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</si>
  <si>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</si>
  <si>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 xml:space="preserve"> 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</si>
  <si>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</si>
  <si>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</si>
  <si>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</si>
  <si>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</si>
  <si>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</si>
  <si>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</si>
  <si>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513 náklady na repre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</si>
  <si>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</si>
  <si>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</si>
  <si>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</si>
  <si>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</si>
  <si>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</si>
  <si>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</si>
  <si>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</si>
  <si>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</si>
  <si>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</si>
  <si>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</si>
  <si>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552,553 zůst.cena prod.m</t>
  </si>
  <si>
    <t>554 prodané poz.</t>
  </si>
  <si>
    <t>555 tvorba zák. rezerv</t>
  </si>
  <si>
    <t>556 tvorba zák.opr. …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</si>
  <si>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</si>
  <si>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</si>
  <si>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</si>
  <si>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</si>
  <si>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</si>
  <si>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</si>
  <si>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</si>
  <si>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</si>
  <si>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</si>
  <si>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414 - rez.fond z ost.titulů</t>
  </si>
  <si>
    <t>416 - fond repod. majetku</t>
  </si>
  <si>
    <t>V Ý N O S Y</t>
  </si>
  <si>
    <t>601 výnosy za vl.výrobky</t>
  </si>
  <si>
    <t>602 výnosy z prodeje služ</t>
  </si>
  <si>
    <t>603 výnosy z pronájmu</t>
  </si>
  <si>
    <t>604 výnosy z prod.zboží</t>
  </si>
  <si>
    <t>611,612,613,614 zm.st. zás.</t>
  </si>
  <si>
    <t>621 aktivace materiál.</t>
  </si>
  <si>
    <t>622 aktivace vnitro. …</t>
  </si>
  <si>
    <t>623 aktiv. dl. neh.maj.</t>
  </si>
  <si>
    <t>624 aktiv. dl. hmot.maj.</t>
  </si>
  <si>
    <t>641 sml.pokuty a úroky</t>
  </si>
  <si>
    <t>642 ost. pokuty a penále</t>
  </si>
  <si>
    <t>643 výn. z odep. pohl</t>
  </si>
  <si>
    <t>644 výnosy z prod. mat.</t>
  </si>
  <si>
    <t>645 výn. z prodeje DNM</t>
  </si>
  <si>
    <t>646 výn. z prodeje DHM</t>
  </si>
  <si>
    <t>648 čerpání fondů</t>
  </si>
  <si>
    <t>649 jiné ost. výnosy</t>
  </si>
  <si>
    <t>662 úroky</t>
  </si>
  <si>
    <t>663 kursové zisky</t>
  </si>
  <si>
    <t>665 výnosy z dl. fin. …</t>
  </si>
  <si>
    <t>669 ost.fin.výnosy</t>
  </si>
  <si>
    <t>vlastní výnosy celkem</t>
  </si>
  <si>
    <t>671 dotace stát.rozpočet</t>
  </si>
  <si>
    <t>672 dotace - MÚ provoz</t>
  </si>
  <si>
    <r>
      <t xml:space="preserve">        </t>
    </r>
    <r>
      <rPr>
        <sz val="9"/>
        <rFont val="Arial"/>
        <family val="2"/>
      </rPr>
      <t>dotace - MÚ účelové</t>
    </r>
  </si>
  <si>
    <t xml:space="preserve">        dotace - kraj</t>
  </si>
  <si>
    <t>673 dotace státních fondů</t>
  </si>
  <si>
    <t>674 dotace Úřad práce</t>
  </si>
  <si>
    <r>
      <t xml:space="preserve">    </t>
    </r>
    <r>
      <rPr>
        <sz val="9"/>
        <rFont val="Arial"/>
        <family val="2"/>
      </rPr>
      <t xml:space="preserve">    dotace - ostatní</t>
    </r>
  </si>
  <si>
    <t>dotace celkem</t>
  </si>
  <si>
    <t>výnosy celkem</t>
  </si>
  <si>
    <t>hospodářský výsledek</t>
  </si>
  <si>
    <t>Stav pohledávek a závazků</t>
  </si>
  <si>
    <t>pohledávky do splatnosti</t>
  </si>
  <si>
    <t>pohedávky po splatnosti</t>
  </si>
  <si>
    <t>závazky do splatnosti</t>
  </si>
  <si>
    <t>závazky po splatnosti</t>
  </si>
  <si>
    <t>548 tvorba fondů</t>
  </si>
  <si>
    <t>% čerp</t>
  </si>
  <si>
    <t>RS</t>
  </si>
  <si>
    <t>celkový hosp. výsledek</t>
  </si>
  <si>
    <t xml:space="preserve">     v uměleckých oborech a nepodporovala ani "Celoroční činnost sboru ZUŠ Příbram I, nám. T.G.M". Podařilo se </t>
  </si>
  <si>
    <t>2) Od školního roku 2009/2010 má škola v pronájmu učebnu v Dlouhé ulici, v těchto prostorách bude výuka probíhat</t>
  </si>
  <si>
    <t xml:space="preserve">     i nadále.</t>
  </si>
  <si>
    <t xml:space="preserve">     kami a dalším studijním materiálem. </t>
  </si>
  <si>
    <t xml:space="preserve">     fondu, který byl posílen z fondu rezervního, zbylá část ve výši 112 348,- Kč byla hrazena z provozních prostředků.</t>
  </si>
  <si>
    <t>1) V roce 2010 proběhla ve škole větší investiční akce, a to oprava toalet. Částka ve výši 200 000,- Kč byla kryta z inv.</t>
  </si>
  <si>
    <t>2) ZUŠ pronajímá pro zvýšení příjmů sál na cvičení aerobiku.</t>
  </si>
  <si>
    <t>Základní umělecká škola Antonína Dvořáka, Příbram III, Jungmannova 351</t>
  </si>
  <si>
    <t>Základní umělecká škola, Příbram I, nám. T.G. Masaryka 155</t>
  </si>
  <si>
    <t>1) Vzhledem k tomu, že ZUŠ nebyly poskytnuty účelové dotace, nebyla pořádána akce "Cyklus vzdělávacích seminářů</t>
  </si>
  <si>
    <t xml:space="preserve">    pouze získat dotaci na "Kytarový koncert Petry Poláčkové" ve výši 6 000,- Kč.</t>
  </si>
  <si>
    <t>3) Byla provedena nutná údržba (malování, revize atp.), postupně se škola dovybavuje nábytkem, učebními pomůc-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</si>
</sst>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_K_č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0" fontId="2" fillId="0" borderId="38" xfId="0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0" fontId="3" fillId="0" borderId="39" xfId="0" applyFont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4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0" fontId="5" fillId="0" borderId="50" xfId="0" applyFont="1" applyBorder="1" applyAlignment="1">
      <alignment/>
    </xf>
    <xf numFmtId="0" fontId="5" fillId="0" borderId="39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4" fillId="0" borderId="5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2" fillId="0" borderId="4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46" fillId="0" borderId="0" xfId="0" applyNumberFormat="1" applyFont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46" fillId="0" borderId="44" xfId="0" applyNumberFormat="1" applyFont="1" applyBorder="1" applyAlignment="1">
      <alignment horizontal="right"/>
    </xf>
    <xf numFmtId="4" fontId="46" fillId="0" borderId="28" xfId="0" applyNumberFormat="1" applyFont="1" applyBorder="1" applyAlignment="1">
      <alignment horizontal="right"/>
    </xf>
    <xf numFmtId="4" fontId="46" fillId="0" borderId="25" xfId="0" applyNumberFormat="1" applyFont="1" applyBorder="1" applyAlignment="1">
      <alignment horizontal="right"/>
    </xf>
    <xf numFmtId="4" fontId="46" fillId="0" borderId="26" xfId="0" applyNumberFormat="1" applyFont="1" applyBorder="1" applyAlignment="1">
      <alignment horizontal="right"/>
    </xf>
    <xf numFmtId="4" fontId="46" fillId="0" borderId="32" xfId="0" applyNumberFormat="1" applyFont="1" applyBorder="1" applyAlignment="1">
      <alignment horizontal="right"/>
    </xf>
    <xf numFmtId="4" fontId="46" fillId="0" borderId="33" xfId="0" applyNumberFormat="1" applyFont="1" applyBorder="1" applyAlignment="1">
      <alignment horizontal="right"/>
    </xf>
    <xf numFmtId="4" fontId="46" fillId="0" borderId="16" xfId="0" applyNumberFormat="1" applyFont="1" applyBorder="1" applyAlignment="1">
      <alignment horizontal="right"/>
    </xf>
    <xf numFmtId="4" fontId="46" fillId="0" borderId="19" xfId="0" applyNumberFormat="1" applyFont="1" applyBorder="1" applyAlignment="1">
      <alignment horizontal="right"/>
    </xf>
    <xf numFmtId="4" fontId="46" fillId="0" borderId="20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7" fillId="0" borderId="11" xfId="0" applyNumberFormat="1" applyFont="1" applyFill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4" fontId="7" fillId="0" borderId="17" xfId="0" applyNumberFormat="1" applyFont="1" applyFill="1" applyBorder="1" applyAlignment="1">
      <alignment horizontal="left"/>
    </xf>
    <xf numFmtId="4" fontId="0" fillId="0" borderId="22" xfId="0" applyNumberFormat="1" applyBorder="1" applyAlignment="1">
      <alignment horizontal="left"/>
    </xf>
    <xf numFmtId="4" fontId="0" fillId="0" borderId="29" xfId="0" applyNumberFormat="1" applyBorder="1" applyAlignment="1">
      <alignment horizontal="left"/>
    </xf>
    <xf numFmtId="4" fontId="0" fillId="0" borderId="38" xfId="0" applyNumberFormat="1" applyFill="1" applyBorder="1" applyAlignment="1">
      <alignment horizontal="left"/>
    </xf>
    <xf numFmtId="4" fontId="6" fillId="0" borderId="39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46" fillId="0" borderId="10" xfId="0" applyNumberFormat="1" applyFont="1" applyBorder="1" applyAlignment="1">
      <alignment horizontal="left"/>
    </xf>
    <xf numFmtId="4" fontId="46" fillId="0" borderId="44" xfId="0" applyNumberFormat="1" applyFont="1" applyBorder="1" applyAlignment="1">
      <alignment horizontal="left"/>
    </xf>
    <xf numFmtId="4" fontId="46" fillId="0" borderId="1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45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46" xfId="0" applyNumberFormat="1" applyFont="1" applyBorder="1" applyAlignment="1">
      <alignment horizontal="left"/>
    </xf>
    <xf numFmtId="4" fontId="6" fillId="0" borderId="47" xfId="0" applyNumberFormat="1" applyFont="1" applyBorder="1" applyAlignment="1">
      <alignment horizontal="left"/>
    </xf>
    <xf numFmtId="4" fontId="4" fillId="0" borderId="22" xfId="0" applyNumberFormat="1" applyFont="1" applyBorder="1" applyAlignment="1">
      <alignment horizontal="left"/>
    </xf>
    <xf numFmtId="4" fontId="4" fillId="0" borderId="29" xfId="0" applyNumberFormat="1" applyFont="1" applyBorder="1" applyAlignment="1">
      <alignment horizontal="left"/>
    </xf>
    <xf numFmtId="4" fontId="5" fillId="0" borderId="29" xfId="0" applyNumberFormat="1" applyFont="1" applyBorder="1" applyAlignment="1">
      <alignment horizontal="left"/>
    </xf>
    <xf numFmtId="4" fontId="5" fillId="0" borderId="50" xfId="0" applyNumberFormat="1" applyFont="1" applyBorder="1" applyAlignment="1">
      <alignment horizontal="left"/>
    </xf>
    <xf numFmtId="4" fontId="5" fillId="0" borderId="39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6" fillId="0" borderId="40" xfId="0" applyNumberFormat="1" applyFont="1" applyBorder="1" applyAlignment="1">
      <alignment horizontal="left"/>
    </xf>
    <xf numFmtId="4" fontId="31" fillId="0" borderId="41" xfId="0" applyNumberFormat="1" applyFont="1" applyBorder="1" applyAlignment="1">
      <alignment horizontal="right"/>
    </xf>
    <xf numFmtId="4" fontId="26" fillId="0" borderId="57" xfId="0" applyNumberFormat="1" applyFont="1" applyBorder="1" applyAlignment="1">
      <alignment horizontal="right"/>
    </xf>
    <xf numFmtId="4" fontId="26" fillId="0" borderId="40" xfId="0" applyNumberFormat="1" applyFont="1" applyBorder="1" applyAlignment="1">
      <alignment horizontal="right"/>
    </xf>
    <xf numFmtId="4" fontId="27" fillId="0" borderId="29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left"/>
    </xf>
    <xf numFmtId="4" fontId="47" fillId="0" borderId="10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4" fontId="47" fillId="0" borderId="44" xfId="0" applyNumberFormat="1" applyFont="1" applyBorder="1" applyAlignment="1">
      <alignment horizontal="left"/>
    </xf>
    <xf numFmtId="4" fontId="47" fillId="0" borderId="54" xfId="0" applyNumberFormat="1" applyFont="1" applyBorder="1" applyAlignment="1">
      <alignment horizontal="right"/>
    </xf>
    <xf numFmtId="4" fontId="47" fillId="0" borderId="32" xfId="0" applyNumberFormat="1" applyFont="1" applyBorder="1" applyAlignment="1">
      <alignment horizontal="right"/>
    </xf>
    <xf numFmtId="4" fontId="47" fillId="0" borderId="33" xfId="0" applyNumberFormat="1" applyFont="1" applyBorder="1" applyAlignment="1">
      <alignment horizontal="right"/>
    </xf>
    <xf numFmtId="4" fontId="47" fillId="0" borderId="51" xfId="0" applyNumberFormat="1" applyFont="1" applyBorder="1" applyAlignment="1">
      <alignment horizontal="left"/>
    </xf>
    <xf numFmtId="4" fontId="47" fillId="0" borderId="16" xfId="0" applyNumberFormat="1" applyFont="1" applyBorder="1" applyAlignment="1">
      <alignment horizontal="left"/>
    </xf>
    <xf numFmtId="4" fontId="47" fillId="0" borderId="21" xfId="0" applyNumberFormat="1" applyFont="1" applyBorder="1" applyAlignment="1">
      <alignment horizontal="right"/>
    </xf>
    <xf numFmtId="4" fontId="47" fillId="0" borderId="19" xfId="0" applyNumberFormat="1" applyFont="1" applyBorder="1" applyAlignment="1">
      <alignment horizontal="right"/>
    </xf>
    <xf numFmtId="4" fontId="47" fillId="0" borderId="2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4" fontId="4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2010\ZU&#352;\ZU&#352;%20T.G.M\Rozborov&#225;%20zpr&#225;va%20-31.12.201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40">
      <selection activeCell="Q47" sqref="Q47"/>
    </sheetView>
  </sheetViews>
  <sheetFormatPr defaultColWidth="9.140625" defaultRowHeight="15.75" customHeight="1"/>
  <cols>
    <col min="1" max="1" width="22.421875" style="2" customWidth="1"/>
    <col min="2" max="2" width="13.7109375" style="2" customWidth="1"/>
    <col min="3" max="3" width="13.421875" style="2" customWidth="1"/>
    <col min="4" max="5" width="12.7109375" style="3" customWidth="1"/>
    <col min="6" max="6" width="6.421875" style="2" customWidth="1"/>
    <col min="7" max="7" width="13.421875" style="2" customWidth="1"/>
    <col min="8" max="9" width="12.7109375" style="3" customWidth="1"/>
    <col min="10" max="10" width="6.421875" style="2" customWidth="1"/>
    <col min="11" max="11" width="13.7109375" style="2" customWidth="1"/>
    <col min="12" max="12" width="12.7109375" style="3" customWidth="1"/>
    <col min="13" max="13" width="10.421875" style="3" customWidth="1"/>
    <col min="14" max="14" width="6.421875" style="2" customWidth="1"/>
    <col min="15" max="15" width="7.00390625" style="0" bestFit="1" customWidth="1"/>
    <col min="16" max="16384" width="9.140625" style="2" customWidth="1"/>
  </cols>
  <sheetData>
    <row r="1" spans="1:8" ht="15.75" customHeight="1">
      <c r="A1" s="1"/>
      <c r="H1" s="214" t="s">
        <v>101</v>
      </c>
    </row>
    <row r="2" spans="1:14" ht="15.75" customHeight="1" thickBot="1">
      <c r="A2" s="4" t="s">
        <v>0</v>
      </c>
      <c r="B2" s="4" t="s">
        <v>1</v>
      </c>
      <c r="C2" s="4"/>
      <c r="F2" s="4"/>
      <c r="G2" s="4"/>
      <c r="J2" s="4"/>
      <c r="K2" s="4"/>
      <c r="N2" s="4"/>
    </row>
    <row r="3" spans="1:15" ht="15.75" customHeight="1">
      <c r="A3" s="5" t="s">
        <v>2</v>
      </c>
      <c r="B3" s="6" t="s">
        <v>3</v>
      </c>
      <c r="C3" s="7" t="s">
        <v>4</v>
      </c>
      <c r="D3" s="100" t="s">
        <v>5</v>
      </c>
      <c r="E3" s="8"/>
      <c r="F3" s="9" t="s">
        <v>6</v>
      </c>
      <c r="G3" s="10" t="s">
        <v>4</v>
      </c>
      <c r="H3" s="100" t="s">
        <v>7</v>
      </c>
      <c r="I3" s="8"/>
      <c r="J3" s="9" t="s">
        <v>6</v>
      </c>
      <c r="K3" s="11" t="s">
        <v>4</v>
      </c>
      <c r="L3" s="100" t="s">
        <v>8</v>
      </c>
      <c r="M3" s="8"/>
      <c r="N3" s="9" t="s">
        <v>6</v>
      </c>
      <c r="O3" s="97" t="s">
        <v>91</v>
      </c>
    </row>
    <row r="4" spans="1:15" ht="15.75" customHeight="1" thickBot="1">
      <c r="A4" s="12"/>
      <c r="B4" s="13" t="s">
        <v>9</v>
      </c>
      <c r="C4" s="14" t="s">
        <v>10</v>
      </c>
      <c r="D4" s="15" t="s">
        <v>11</v>
      </c>
      <c r="E4" s="15" t="s">
        <v>12</v>
      </c>
      <c r="F4" s="16" t="s">
        <v>13</v>
      </c>
      <c r="G4" s="17" t="s">
        <v>14</v>
      </c>
      <c r="H4" s="15" t="s">
        <v>11</v>
      </c>
      <c r="I4" s="15" t="s">
        <v>12</v>
      </c>
      <c r="J4" s="16" t="s">
        <v>13</v>
      </c>
      <c r="K4" s="18" t="s">
        <v>15</v>
      </c>
      <c r="L4" s="15" t="s">
        <v>11</v>
      </c>
      <c r="M4" s="15" t="s">
        <v>12</v>
      </c>
      <c r="N4" s="16" t="s">
        <v>13</v>
      </c>
      <c r="O4" s="98" t="s">
        <v>92</v>
      </c>
    </row>
    <row r="5" spans="1:15" ht="15.75" customHeight="1">
      <c r="A5" s="19" t="s">
        <v>16</v>
      </c>
      <c r="B5" s="20">
        <v>244955</v>
      </c>
      <c r="C5" s="21">
        <v>244955</v>
      </c>
      <c r="D5" s="22">
        <v>34389.5</v>
      </c>
      <c r="E5" s="22"/>
      <c r="F5" s="23">
        <f>ROUND((D5+E5)/(C5/100),1)</f>
        <v>14</v>
      </c>
      <c r="G5" s="24">
        <f>SUM(C5)</f>
        <v>244955</v>
      </c>
      <c r="H5" s="22">
        <v>50497.5</v>
      </c>
      <c r="I5" s="22"/>
      <c r="J5" s="23">
        <f>ROUND((H5+I5)/(G5/100),1)</f>
        <v>20.6</v>
      </c>
      <c r="K5" s="25">
        <f>SUM(G5)</f>
        <v>244955</v>
      </c>
      <c r="L5" s="22">
        <v>152872.1</v>
      </c>
      <c r="M5" s="22"/>
      <c r="N5" s="23">
        <f>ROUND((L5+M5)/(K5/100),1)</f>
        <v>62.4</v>
      </c>
      <c r="O5" s="20">
        <f aca="true" t="shared" si="0" ref="O5:O33">ROUND((L5+M5)/(B5/100),1)</f>
        <v>62.4</v>
      </c>
    </row>
    <row r="6" spans="1:15" ht="15.75" customHeight="1">
      <c r="A6" s="26" t="s">
        <v>17</v>
      </c>
      <c r="B6" s="27">
        <v>75000</v>
      </c>
      <c r="C6" s="28">
        <v>75000</v>
      </c>
      <c r="D6" s="29">
        <v>30795</v>
      </c>
      <c r="E6" s="29">
        <v>1639</v>
      </c>
      <c r="F6" s="30">
        <f>ROUND((D6+E6)/(C6/100),1)</f>
        <v>43.2</v>
      </c>
      <c r="G6" s="24">
        <f>SUM(C6)</f>
        <v>75000</v>
      </c>
      <c r="H6" s="29">
        <v>39975</v>
      </c>
      <c r="I6" s="29">
        <v>2010</v>
      </c>
      <c r="J6" s="30">
        <f>ROUND((H6+I6)/(G6/100),1)</f>
        <v>56</v>
      </c>
      <c r="K6" s="25">
        <f>SUM(G6)</f>
        <v>75000</v>
      </c>
      <c r="L6" s="29">
        <v>59212</v>
      </c>
      <c r="M6" s="29">
        <v>615</v>
      </c>
      <c r="N6" s="30">
        <f>ROUND((L6+M6)/(K6/100),1)</f>
        <v>79.8</v>
      </c>
      <c r="O6" s="27">
        <f t="shared" si="0"/>
        <v>79.8</v>
      </c>
    </row>
    <row r="7" spans="1:15" ht="15.75" customHeight="1">
      <c r="A7" s="26" t="s">
        <v>18</v>
      </c>
      <c r="B7" s="27"/>
      <c r="C7" s="28"/>
      <c r="D7" s="29"/>
      <c r="E7" s="29"/>
      <c r="F7" s="30" t="s">
        <v>19</v>
      </c>
      <c r="G7" s="24" t="s">
        <v>19</v>
      </c>
      <c r="H7" s="29"/>
      <c r="I7" s="29"/>
      <c r="J7" s="30" t="s">
        <v>19</v>
      </c>
      <c r="K7" s="25" t="s">
        <v>19</v>
      </c>
      <c r="L7" s="29"/>
      <c r="M7" s="29"/>
      <c r="N7" s="30" t="s">
        <v>19</v>
      </c>
      <c r="O7" s="27" t="e">
        <f t="shared" si="0"/>
        <v>#DIV/0!</v>
      </c>
    </row>
    <row r="8" spans="1:15" ht="15.75" customHeight="1">
      <c r="A8" s="26" t="s">
        <v>20</v>
      </c>
      <c r="B8" s="27">
        <v>18000</v>
      </c>
      <c r="C8" s="28">
        <v>18000</v>
      </c>
      <c r="D8" s="29">
        <v>5659</v>
      </c>
      <c r="E8" s="29"/>
      <c r="F8" s="30">
        <f>ROUND((D8+E8)/(C8/100),1)</f>
        <v>31.4</v>
      </c>
      <c r="G8" s="24">
        <f>SUM(C8)</f>
        <v>18000</v>
      </c>
      <c r="H8" s="29">
        <v>8584</v>
      </c>
      <c r="I8" s="29"/>
      <c r="J8" s="30">
        <f>ROUND((H8+I8)/(G8/100),1)</f>
        <v>47.7</v>
      </c>
      <c r="K8" s="25">
        <f>SUM(G8)</f>
        <v>18000</v>
      </c>
      <c r="L8" s="29">
        <v>22419</v>
      </c>
      <c r="M8" s="29">
        <v>873</v>
      </c>
      <c r="N8" s="30">
        <f>ROUND((L8+M8)/(K8/100),1)</f>
        <v>129.4</v>
      </c>
      <c r="O8" s="27">
        <f t="shared" si="0"/>
        <v>129.4</v>
      </c>
    </row>
    <row r="9" spans="1:15" ht="15.75" customHeight="1">
      <c r="A9" s="26" t="s">
        <v>21</v>
      </c>
      <c r="B9" s="27">
        <v>200000</v>
      </c>
      <c r="C9" s="28">
        <v>200000</v>
      </c>
      <c r="D9" s="29">
        <v>128610</v>
      </c>
      <c r="E9" s="29"/>
      <c r="F9" s="30">
        <f>ROUND((D9+E9)/(C9/100),1)</f>
        <v>64.3</v>
      </c>
      <c r="G9" s="24">
        <f>SUM(C9)</f>
        <v>200000</v>
      </c>
      <c r="H9" s="29">
        <v>147399</v>
      </c>
      <c r="I9" s="29"/>
      <c r="J9" s="30">
        <f>ROUND((H9+I9)/(G9/100),1)</f>
        <v>73.7</v>
      </c>
      <c r="K9" s="25">
        <f>SUM(G9)</f>
        <v>200000</v>
      </c>
      <c r="L9" s="29">
        <v>217000</v>
      </c>
      <c r="M9" s="29">
        <v>1586</v>
      </c>
      <c r="N9" s="30">
        <f>ROUND((L9+M9)/(K9/100),1)</f>
        <v>109.3</v>
      </c>
      <c r="O9" s="27">
        <f t="shared" si="0"/>
        <v>109.3</v>
      </c>
    </row>
    <row r="10" spans="1:15" ht="15.75" customHeight="1">
      <c r="A10" s="26" t="s">
        <v>22</v>
      </c>
      <c r="B10" s="27"/>
      <c r="C10" s="28"/>
      <c r="D10" s="29"/>
      <c r="E10" s="29"/>
      <c r="F10" s="30" t="s">
        <v>19</v>
      </c>
      <c r="G10" s="24" t="s">
        <v>19</v>
      </c>
      <c r="H10" s="29"/>
      <c r="I10" s="29"/>
      <c r="J10" s="30" t="s">
        <v>19</v>
      </c>
      <c r="K10" s="25" t="s">
        <v>19</v>
      </c>
      <c r="L10" s="29"/>
      <c r="M10" s="29"/>
      <c r="N10" s="30" t="s">
        <v>19</v>
      </c>
      <c r="O10" s="27" t="e">
        <f t="shared" si="0"/>
        <v>#DIV/0!</v>
      </c>
    </row>
    <row r="11" spans="1:15" ht="15.75" customHeight="1">
      <c r="A11" s="26" t="s">
        <v>23</v>
      </c>
      <c r="B11" s="27"/>
      <c r="C11" s="28"/>
      <c r="D11" s="29"/>
      <c r="E11" s="29"/>
      <c r="F11" s="30" t="s">
        <v>19</v>
      </c>
      <c r="G11" s="24" t="s">
        <v>19</v>
      </c>
      <c r="H11" s="29"/>
      <c r="I11" s="29"/>
      <c r="J11" s="30" t="s">
        <v>19</v>
      </c>
      <c r="K11" s="25" t="s">
        <v>19</v>
      </c>
      <c r="L11" s="29"/>
      <c r="M11" s="29"/>
      <c r="N11" s="30" t="s">
        <v>19</v>
      </c>
      <c r="O11" s="27" t="e">
        <f t="shared" si="0"/>
        <v>#DIV/0!</v>
      </c>
    </row>
    <row r="12" spans="1:15" ht="15.75" customHeight="1">
      <c r="A12" s="26" t="s">
        <v>24</v>
      </c>
      <c r="B12" s="27">
        <v>385914</v>
      </c>
      <c r="C12" s="28">
        <v>340000</v>
      </c>
      <c r="D12" s="29">
        <v>5856.15</v>
      </c>
      <c r="E12" s="29"/>
      <c r="F12" s="30">
        <f>ROUND((D12+E12)/(C12/100),1)</f>
        <v>1.7</v>
      </c>
      <c r="G12" s="24">
        <f>SUM(C12)</f>
        <v>340000</v>
      </c>
      <c r="H12" s="29">
        <v>9844.15</v>
      </c>
      <c r="I12" s="29"/>
      <c r="J12" s="30">
        <f>ROUND((H12+I12)/(G12/100),1)</f>
        <v>2.9</v>
      </c>
      <c r="K12" s="25">
        <f>SUM(G12)</f>
        <v>340000</v>
      </c>
      <c r="L12" s="29">
        <v>337784.45</v>
      </c>
      <c r="M12" s="29"/>
      <c r="N12" s="30">
        <f>ROUND((L12+M12)/(K12/100),1)</f>
        <v>99.3</v>
      </c>
      <c r="O12" s="27">
        <f t="shared" si="0"/>
        <v>87.5</v>
      </c>
    </row>
    <row r="13" spans="1:15" ht="15.75" customHeight="1">
      <c r="A13" s="26" t="s">
        <v>25</v>
      </c>
      <c r="B13" s="27">
        <v>15000</v>
      </c>
      <c r="C13" s="28">
        <v>15000</v>
      </c>
      <c r="D13" s="29">
        <v>1217</v>
      </c>
      <c r="E13" s="29"/>
      <c r="F13" s="30">
        <f>ROUND((D13+E13)/(C13/100),1)</f>
        <v>8.1</v>
      </c>
      <c r="G13" s="24">
        <f>SUM(C13)</f>
        <v>15000</v>
      </c>
      <c r="H13" s="29">
        <v>1905</v>
      </c>
      <c r="I13" s="29"/>
      <c r="J13" s="30">
        <f>ROUND((H13+I13)/(G13/100),1)</f>
        <v>12.7</v>
      </c>
      <c r="K13" s="25">
        <f>SUM(G13)</f>
        <v>15000</v>
      </c>
      <c r="L13" s="29">
        <v>3413</v>
      </c>
      <c r="M13" s="29"/>
      <c r="N13" s="30">
        <f>ROUND((L13+M13)/(K13/100),1)</f>
        <v>22.8</v>
      </c>
      <c r="O13" s="27">
        <f t="shared" si="0"/>
        <v>22.8</v>
      </c>
    </row>
    <row r="14" spans="1:15" ht="15.75" customHeight="1">
      <c r="A14" s="26" t="s">
        <v>26</v>
      </c>
      <c r="B14" s="27">
        <v>5000</v>
      </c>
      <c r="C14" s="28">
        <v>5000</v>
      </c>
      <c r="D14" s="29">
        <v>328</v>
      </c>
      <c r="E14" s="29"/>
      <c r="F14" s="30">
        <f>ROUND((D14+E14)/(C14/100),1)</f>
        <v>6.6</v>
      </c>
      <c r="G14" s="24">
        <f>SUM(C14)</f>
        <v>5000</v>
      </c>
      <c r="H14" s="29">
        <v>328</v>
      </c>
      <c r="I14" s="29"/>
      <c r="J14" s="30">
        <f>ROUND((H14+I14)/(G14/100),1)</f>
        <v>6.6</v>
      </c>
      <c r="K14" s="25">
        <f>SUM(G14)</f>
        <v>5000</v>
      </c>
      <c r="L14" s="29">
        <v>456</v>
      </c>
      <c r="M14" s="29"/>
      <c r="N14" s="30">
        <f>ROUND((L14+M14)/(K14/100),1)</f>
        <v>9.1</v>
      </c>
      <c r="O14" s="27">
        <f t="shared" si="0"/>
        <v>9.1</v>
      </c>
    </row>
    <row r="15" spans="1:15" ht="15.75" customHeight="1">
      <c r="A15" s="26" t="s">
        <v>27</v>
      </c>
      <c r="B15" s="27">
        <v>240000</v>
      </c>
      <c r="C15" s="28">
        <v>240000</v>
      </c>
      <c r="D15" s="29">
        <v>93782.35</v>
      </c>
      <c r="E15" s="29"/>
      <c r="F15" s="30">
        <f>ROUND((D15+E15)/(C15/100),1)</f>
        <v>39.1</v>
      </c>
      <c r="G15" s="24">
        <f>SUM(C15)</f>
        <v>240000</v>
      </c>
      <c r="H15" s="29">
        <v>120544.75</v>
      </c>
      <c r="I15" s="29"/>
      <c r="J15" s="30">
        <f>ROUND((H15+I15)/(G15/100),1)</f>
        <v>50.2</v>
      </c>
      <c r="K15" s="25">
        <f>SUM(G15)</f>
        <v>240000</v>
      </c>
      <c r="L15" s="29">
        <v>183397.55</v>
      </c>
      <c r="M15" s="29"/>
      <c r="N15" s="30">
        <f>ROUND((L15+M15)/(K15/100),1)</f>
        <v>76.4</v>
      </c>
      <c r="O15" s="27">
        <f t="shared" si="0"/>
        <v>76.4</v>
      </c>
    </row>
    <row r="16" spans="1:15" ht="15.75" customHeight="1">
      <c r="A16" s="26" t="s">
        <v>28</v>
      </c>
      <c r="B16" s="27">
        <v>4996421</v>
      </c>
      <c r="C16" s="28">
        <v>5050335</v>
      </c>
      <c r="D16" s="29">
        <v>2894391.4</v>
      </c>
      <c r="E16" s="29">
        <v>268</v>
      </c>
      <c r="F16" s="30">
        <f>ROUND((D16+E16)/(C16/100),1)</f>
        <v>57.3</v>
      </c>
      <c r="G16" s="24">
        <f>SUM(C16)</f>
        <v>5050335</v>
      </c>
      <c r="H16" s="29">
        <v>3827577.8</v>
      </c>
      <c r="I16" s="29">
        <v>670</v>
      </c>
      <c r="J16" s="30">
        <f>ROUND((H16+I16)/(G16/100),1)</f>
        <v>75.8</v>
      </c>
      <c r="K16" s="25">
        <f>SUM(G16)</f>
        <v>5050335</v>
      </c>
      <c r="L16" s="29">
        <v>5275470.8</v>
      </c>
      <c r="M16" s="29">
        <v>1139</v>
      </c>
      <c r="N16" s="30">
        <f>ROUND((L16+M16)/(K16/100),1)</f>
        <v>104.5</v>
      </c>
      <c r="O16" s="27">
        <f t="shared" si="0"/>
        <v>105.6</v>
      </c>
    </row>
    <row r="17" spans="1:15" ht="15.75" customHeight="1">
      <c r="A17" s="26" t="s">
        <v>29</v>
      </c>
      <c r="B17" s="27"/>
      <c r="C17" s="28"/>
      <c r="D17" s="29"/>
      <c r="E17" s="29"/>
      <c r="F17" s="30" t="s">
        <v>19</v>
      </c>
      <c r="G17" s="24" t="s">
        <v>19</v>
      </c>
      <c r="H17" s="29"/>
      <c r="I17" s="29"/>
      <c r="J17" s="30" t="s">
        <v>19</v>
      </c>
      <c r="K17" s="25" t="s">
        <v>19</v>
      </c>
      <c r="L17" s="29"/>
      <c r="M17" s="29"/>
      <c r="N17" s="30" t="s">
        <v>19</v>
      </c>
      <c r="O17" s="27">
        <v>0</v>
      </c>
    </row>
    <row r="18" spans="1:15" ht="15.75" customHeight="1">
      <c r="A18" s="26" t="s">
        <v>30</v>
      </c>
      <c r="B18" s="27"/>
      <c r="C18" s="28"/>
      <c r="D18" s="29"/>
      <c r="E18" s="29"/>
      <c r="F18" s="30" t="s">
        <v>19</v>
      </c>
      <c r="G18" s="24" t="s">
        <v>19</v>
      </c>
      <c r="H18" s="29"/>
      <c r="I18" s="29"/>
      <c r="J18" s="30" t="s">
        <v>19</v>
      </c>
      <c r="K18" s="25" t="s">
        <v>19</v>
      </c>
      <c r="L18" s="29"/>
      <c r="M18" s="29"/>
      <c r="N18" s="30" t="s">
        <v>19</v>
      </c>
      <c r="O18" s="27" t="e">
        <f t="shared" si="0"/>
        <v>#DIV/0!</v>
      </c>
    </row>
    <row r="19" spans="1:15" ht="15.75" customHeight="1">
      <c r="A19" s="26" t="s">
        <v>31</v>
      </c>
      <c r="B19" s="27"/>
      <c r="C19" s="28"/>
      <c r="D19" s="29"/>
      <c r="E19" s="29"/>
      <c r="F19" s="30" t="s">
        <v>19</v>
      </c>
      <c r="G19" s="24" t="s">
        <v>19</v>
      </c>
      <c r="H19" s="29"/>
      <c r="I19" s="29"/>
      <c r="J19" s="30" t="s">
        <v>19</v>
      </c>
      <c r="K19" s="25" t="s">
        <v>19</v>
      </c>
      <c r="L19" s="29"/>
      <c r="M19" s="29"/>
      <c r="N19" s="30" t="s">
        <v>19</v>
      </c>
      <c r="O19" s="27" t="e">
        <f t="shared" si="0"/>
        <v>#DIV/0!</v>
      </c>
    </row>
    <row r="20" spans="1:15" ht="15.75" customHeight="1">
      <c r="A20" s="26" t="s">
        <v>32</v>
      </c>
      <c r="B20" s="27"/>
      <c r="C20" s="28"/>
      <c r="D20" s="29"/>
      <c r="E20" s="29"/>
      <c r="F20" s="30" t="s">
        <v>19</v>
      </c>
      <c r="G20" s="24" t="s">
        <v>19</v>
      </c>
      <c r="H20" s="29"/>
      <c r="I20" s="29"/>
      <c r="J20" s="30" t="s">
        <v>19</v>
      </c>
      <c r="K20" s="25" t="s">
        <v>19</v>
      </c>
      <c r="L20" s="29"/>
      <c r="M20" s="29"/>
      <c r="N20" s="30" t="s">
        <v>19</v>
      </c>
      <c r="O20" s="27" t="e">
        <f t="shared" si="0"/>
        <v>#DIV/0!</v>
      </c>
    </row>
    <row r="21" spans="1:15" ht="15.75" customHeight="1">
      <c r="A21" s="26" t="s">
        <v>34</v>
      </c>
      <c r="B21" s="27"/>
      <c r="C21" s="28"/>
      <c r="D21" s="29"/>
      <c r="E21" s="29"/>
      <c r="F21" s="30" t="s">
        <v>19</v>
      </c>
      <c r="G21" s="24" t="s">
        <v>19</v>
      </c>
      <c r="H21" s="29"/>
      <c r="I21" s="29"/>
      <c r="J21" s="30" t="s">
        <v>19</v>
      </c>
      <c r="K21" s="25" t="s">
        <v>19</v>
      </c>
      <c r="L21" s="29"/>
      <c r="M21" s="29"/>
      <c r="N21" s="30" t="s">
        <v>19</v>
      </c>
      <c r="O21" s="27" t="e">
        <f t="shared" si="0"/>
        <v>#DIV/0!</v>
      </c>
    </row>
    <row r="22" spans="1:15" ht="15.75" customHeight="1">
      <c r="A22" s="26" t="s">
        <v>90</v>
      </c>
      <c r="B22" s="27"/>
      <c r="C22" s="28"/>
      <c r="D22" s="29"/>
      <c r="E22" s="29"/>
      <c r="F22" s="30"/>
      <c r="G22" s="24"/>
      <c r="H22" s="29"/>
      <c r="I22" s="29"/>
      <c r="J22" s="30"/>
      <c r="K22" s="25"/>
      <c r="L22" s="29"/>
      <c r="M22" s="29"/>
      <c r="N22" s="30"/>
      <c r="O22" s="27" t="e">
        <f t="shared" si="0"/>
        <v>#DIV/0!</v>
      </c>
    </row>
    <row r="23" spans="1:15" ht="15.75" customHeight="1">
      <c r="A23" s="26" t="s">
        <v>35</v>
      </c>
      <c r="B23" s="27">
        <v>45000</v>
      </c>
      <c r="C23" s="28">
        <v>46000</v>
      </c>
      <c r="D23" s="29">
        <v>13353.5</v>
      </c>
      <c r="E23" s="29"/>
      <c r="F23" s="30">
        <f>ROUND((D23+E23)/(C23/100),1)</f>
        <v>29</v>
      </c>
      <c r="G23" s="24">
        <f>SUM(C23)</f>
        <v>46000</v>
      </c>
      <c r="H23" s="29">
        <v>21477.5</v>
      </c>
      <c r="I23" s="29"/>
      <c r="J23" s="30">
        <f>ROUND((H23+I23)/(G23/100),1)</f>
        <v>46.7</v>
      </c>
      <c r="K23" s="25">
        <f>SUM(G23)</f>
        <v>46000</v>
      </c>
      <c r="L23" s="29">
        <v>29139.5</v>
      </c>
      <c r="M23" s="29"/>
      <c r="N23" s="30">
        <f>ROUND((L23+M23)/(K23/100),1)</f>
        <v>63.3</v>
      </c>
      <c r="O23" s="27">
        <f t="shared" si="0"/>
        <v>64.8</v>
      </c>
    </row>
    <row r="24" spans="1:15" ht="15.75" customHeight="1">
      <c r="A24" s="26" t="s">
        <v>36</v>
      </c>
      <c r="B24" s="27">
        <v>4179</v>
      </c>
      <c r="C24" s="28">
        <v>4179</v>
      </c>
      <c r="D24" s="29">
        <v>2090</v>
      </c>
      <c r="E24" s="29"/>
      <c r="F24" s="30">
        <f>ROUND((D24+E24)/(C24/100),1)</f>
        <v>50</v>
      </c>
      <c r="G24" s="24">
        <f>SUM(C24)</f>
        <v>4179</v>
      </c>
      <c r="H24" s="29">
        <v>3135</v>
      </c>
      <c r="I24" s="29"/>
      <c r="J24" s="30">
        <f>ROUND((H24+I24)/(G24/100),1)</f>
        <v>75</v>
      </c>
      <c r="K24" s="25">
        <f>SUM(G24)</f>
        <v>4179</v>
      </c>
      <c r="L24" s="29">
        <v>4179</v>
      </c>
      <c r="M24" s="29"/>
      <c r="N24" s="30">
        <f>ROUND((L24+M24)/(K24/100),1)</f>
        <v>100</v>
      </c>
      <c r="O24" s="27">
        <f t="shared" si="0"/>
        <v>100</v>
      </c>
    </row>
    <row r="25" spans="1:15" ht="15.75" customHeight="1">
      <c r="A25" s="26" t="s">
        <v>37</v>
      </c>
      <c r="B25" s="27"/>
      <c r="C25" s="28"/>
      <c r="D25" s="29"/>
      <c r="E25" s="29"/>
      <c r="F25" s="30" t="s">
        <v>19</v>
      </c>
      <c r="G25" s="24" t="s">
        <v>19</v>
      </c>
      <c r="H25" s="29"/>
      <c r="I25" s="29"/>
      <c r="J25" s="30" t="s">
        <v>19</v>
      </c>
      <c r="K25" s="25" t="s">
        <v>19</v>
      </c>
      <c r="L25" s="29"/>
      <c r="M25" s="29"/>
      <c r="N25" s="30" t="s">
        <v>19</v>
      </c>
      <c r="O25" s="27" t="e">
        <f t="shared" si="0"/>
        <v>#DIV/0!</v>
      </c>
    </row>
    <row r="26" spans="1:15" ht="15.75" customHeight="1">
      <c r="A26" s="26" t="s">
        <v>38</v>
      </c>
      <c r="B26" s="27"/>
      <c r="C26" s="28"/>
      <c r="D26" s="29"/>
      <c r="E26" s="29"/>
      <c r="F26" s="30" t="s">
        <v>19</v>
      </c>
      <c r="G26" s="24" t="s">
        <v>19</v>
      </c>
      <c r="H26" s="29"/>
      <c r="I26" s="29"/>
      <c r="J26" s="30" t="s">
        <v>19</v>
      </c>
      <c r="K26" s="25" t="s">
        <v>19</v>
      </c>
      <c r="L26" s="29"/>
      <c r="M26" s="29"/>
      <c r="N26" s="30" t="s">
        <v>19</v>
      </c>
      <c r="O26" s="27" t="e">
        <f t="shared" si="0"/>
        <v>#DIV/0!</v>
      </c>
    </row>
    <row r="27" spans="1:15" ht="15.75" customHeight="1">
      <c r="A27" s="26" t="s">
        <v>39</v>
      </c>
      <c r="B27" s="27"/>
      <c r="C27" s="28"/>
      <c r="D27" s="29"/>
      <c r="E27" s="29"/>
      <c r="F27" s="30" t="s">
        <v>19</v>
      </c>
      <c r="G27" s="24" t="s">
        <v>19</v>
      </c>
      <c r="H27" s="29"/>
      <c r="I27" s="29"/>
      <c r="J27" s="30" t="s">
        <v>19</v>
      </c>
      <c r="K27" s="25" t="s">
        <v>19</v>
      </c>
      <c r="L27" s="29"/>
      <c r="M27" s="29"/>
      <c r="N27" s="30" t="s">
        <v>19</v>
      </c>
      <c r="O27" s="27" t="e">
        <f t="shared" si="0"/>
        <v>#DIV/0!</v>
      </c>
    </row>
    <row r="28" spans="1:15" ht="15.75" customHeight="1">
      <c r="A28" s="26" t="s">
        <v>40</v>
      </c>
      <c r="B28" s="27"/>
      <c r="C28" s="28"/>
      <c r="D28" s="29"/>
      <c r="E28" s="29"/>
      <c r="F28" s="30" t="s">
        <v>19</v>
      </c>
      <c r="G28" s="24" t="s">
        <v>19</v>
      </c>
      <c r="H28" s="29"/>
      <c r="I28" s="29"/>
      <c r="J28" s="30" t="s">
        <v>19</v>
      </c>
      <c r="K28" s="25" t="s">
        <v>19</v>
      </c>
      <c r="L28" s="29"/>
      <c r="M28" s="29"/>
      <c r="N28" s="30" t="s">
        <v>19</v>
      </c>
      <c r="O28" s="27" t="e">
        <f t="shared" si="0"/>
        <v>#DIV/0!</v>
      </c>
    </row>
    <row r="29" spans="1:15" ht="15.75" customHeight="1">
      <c r="A29" s="26" t="s">
        <v>41</v>
      </c>
      <c r="B29" s="27"/>
      <c r="C29" s="28"/>
      <c r="D29" s="29"/>
      <c r="E29" s="29"/>
      <c r="F29" s="30" t="s">
        <v>19</v>
      </c>
      <c r="G29" s="24" t="s">
        <v>19</v>
      </c>
      <c r="H29" s="29"/>
      <c r="I29" s="29"/>
      <c r="J29" s="30" t="s">
        <v>19</v>
      </c>
      <c r="K29" s="25" t="s">
        <v>19</v>
      </c>
      <c r="L29" s="29"/>
      <c r="M29" s="29"/>
      <c r="N29" s="30" t="s">
        <v>19</v>
      </c>
      <c r="O29" s="27" t="e">
        <f t="shared" si="0"/>
        <v>#DIV/0!</v>
      </c>
    </row>
    <row r="30" spans="1:15" ht="15.75" customHeight="1">
      <c r="A30" s="26" t="s">
        <v>42</v>
      </c>
      <c r="B30" s="31"/>
      <c r="C30" s="32"/>
      <c r="D30" s="33"/>
      <c r="E30" s="33"/>
      <c r="F30" s="34" t="s">
        <v>19</v>
      </c>
      <c r="G30" s="24" t="s">
        <v>19</v>
      </c>
      <c r="H30" s="33"/>
      <c r="I30" s="33"/>
      <c r="J30" s="34" t="s">
        <v>19</v>
      </c>
      <c r="K30" s="25" t="s">
        <v>19</v>
      </c>
      <c r="L30" s="33"/>
      <c r="M30" s="33"/>
      <c r="N30" s="34" t="s">
        <v>19</v>
      </c>
      <c r="O30" s="27" t="e">
        <f>ROUND((L30+M30)/(B30/100),1)</f>
        <v>#DIV/0!</v>
      </c>
    </row>
    <row r="31" spans="1:15" ht="15.75" customHeight="1" thickBot="1">
      <c r="A31" s="26" t="s">
        <v>33</v>
      </c>
      <c r="B31" s="27"/>
      <c r="C31" s="28"/>
      <c r="D31" s="29"/>
      <c r="E31" s="29"/>
      <c r="F31" s="30" t="s">
        <v>19</v>
      </c>
      <c r="G31" s="24" t="s">
        <v>19</v>
      </c>
      <c r="H31" s="29"/>
      <c r="I31" s="29"/>
      <c r="J31" s="30" t="s">
        <v>19</v>
      </c>
      <c r="K31" s="25" t="s">
        <v>19</v>
      </c>
      <c r="L31" s="29"/>
      <c r="M31" s="29"/>
      <c r="N31" s="30" t="s">
        <v>19</v>
      </c>
      <c r="O31" s="31" t="e">
        <f t="shared" si="0"/>
        <v>#DIV/0!</v>
      </c>
    </row>
    <row r="32" spans="1:15" ht="15.75" customHeight="1" thickBot="1">
      <c r="A32" s="35" t="s">
        <v>43</v>
      </c>
      <c r="B32" s="36"/>
      <c r="C32" s="37"/>
      <c r="D32" s="33"/>
      <c r="E32" s="33"/>
      <c r="F32" s="34" t="s">
        <v>19</v>
      </c>
      <c r="G32" s="33"/>
      <c r="H32" s="33"/>
      <c r="I32" s="33"/>
      <c r="J32" s="34" t="s">
        <v>19</v>
      </c>
      <c r="K32" s="33"/>
      <c r="L32" s="33"/>
      <c r="M32" s="33"/>
      <c r="N32" s="34" t="s">
        <v>19</v>
      </c>
      <c r="O32" s="43" t="e">
        <f t="shared" si="0"/>
        <v>#DIV/0!</v>
      </c>
    </row>
    <row r="33" spans="1:15" ht="15.75" customHeight="1" thickBot="1">
      <c r="A33" s="38" t="s">
        <v>44</v>
      </c>
      <c r="B33" s="39">
        <f>SUM(B5:B30)</f>
        <v>6229469</v>
      </c>
      <c r="C33" s="40">
        <f>SUM(C5:C30)</f>
        <v>6238469</v>
      </c>
      <c r="D33" s="41">
        <f>SUM(D5:D30)</f>
        <v>3210471.9</v>
      </c>
      <c r="E33" s="42">
        <f>SUM(E5:E30)</f>
        <v>1907</v>
      </c>
      <c r="F33" s="43">
        <f>ROUND((D33+E33)/(C33/100),1)</f>
        <v>51.5</v>
      </c>
      <c r="G33" s="39">
        <f>SUM(G5:G30)</f>
        <v>6238469</v>
      </c>
      <c r="H33" s="41">
        <f>SUM(H5:H30)</f>
        <v>4231267.7</v>
      </c>
      <c r="I33" s="41">
        <f>SUM(I5:I30)</f>
        <v>2680</v>
      </c>
      <c r="J33" s="43">
        <f>ROUND((H33+I33)/(G33/100),1)</f>
        <v>67.9</v>
      </c>
      <c r="K33" s="39">
        <f>SUM(K5:K30)</f>
        <v>6238469</v>
      </c>
      <c r="L33" s="41">
        <f>SUM(L5:L30)</f>
        <v>6285343.4</v>
      </c>
      <c r="M33" s="42">
        <f>SUM(M5:M30)</f>
        <v>4213</v>
      </c>
      <c r="N33" s="43">
        <f>ROUND((L33+M33)/(K33/100),1)</f>
        <v>100.8</v>
      </c>
      <c r="O33" s="43">
        <f t="shared" si="0"/>
        <v>101</v>
      </c>
    </row>
    <row r="34" spans="2:12" ht="15.75" customHeight="1">
      <c r="B34" s="2" t="s">
        <v>19</v>
      </c>
      <c r="D34" s="3" t="s">
        <v>19</v>
      </c>
      <c r="H34" s="3" t="s">
        <v>19</v>
      </c>
      <c r="L34" s="3" t="s">
        <v>19</v>
      </c>
    </row>
    <row r="35" ht="15.75" customHeight="1">
      <c r="L35" s="3" t="s">
        <v>19</v>
      </c>
    </row>
    <row r="36" spans="1:12" ht="15.75" customHeight="1" thickBot="1">
      <c r="A36" s="45" t="s">
        <v>45</v>
      </c>
      <c r="B36" s="45"/>
      <c r="L36" s="3" t="s">
        <v>19</v>
      </c>
    </row>
    <row r="37" spans="1:12" ht="15.75" customHeight="1" thickBot="1">
      <c r="A37" s="46"/>
      <c r="B37" s="47" t="s">
        <v>10</v>
      </c>
      <c r="C37" s="48" t="s">
        <v>14</v>
      </c>
      <c r="D37" s="101" t="s">
        <v>15</v>
      </c>
      <c r="L37" s="3" t="s">
        <v>19</v>
      </c>
    </row>
    <row r="38" spans="1:4" ht="15.75" customHeight="1">
      <c r="A38" s="49" t="s">
        <v>46</v>
      </c>
      <c r="B38" s="25">
        <v>22210</v>
      </c>
      <c r="C38" s="73">
        <v>21165</v>
      </c>
      <c r="D38" s="23">
        <v>20121</v>
      </c>
    </row>
    <row r="39" spans="1:12" ht="15.75" customHeight="1">
      <c r="A39" s="49" t="s">
        <v>47</v>
      </c>
      <c r="B39" s="102">
        <v>79839</v>
      </c>
      <c r="C39" s="77">
        <v>61839</v>
      </c>
      <c r="D39" s="30">
        <v>39331</v>
      </c>
      <c r="L39" s="3" t="s">
        <v>19</v>
      </c>
    </row>
    <row r="40" spans="1:4" ht="15.75" customHeight="1">
      <c r="A40" s="49" t="s">
        <v>48</v>
      </c>
      <c r="B40" s="102">
        <v>49581.75</v>
      </c>
      <c r="C40" s="77">
        <v>43060.75</v>
      </c>
      <c r="D40" s="30">
        <v>32915.75</v>
      </c>
    </row>
    <row r="41" spans="1:4" ht="15.75" customHeight="1">
      <c r="A41" s="49" t="s">
        <v>49</v>
      </c>
      <c r="B41" s="102">
        <v>57621.5</v>
      </c>
      <c r="C41" s="77">
        <v>376210.5</v>
      </c>
      <c r="D41" s="30">
        <v>375535.5</v>
      </c>
    </row>
    <row r="42" spans="1:4" ht="15.75" customHeight="1">
      <c r="A42" s="49" t="s">
        <v>50</v>
      </c>
      <c r="B42" s="102"/>
      <c r="C42" s="77"/>
      <c r="D42" s="30"/>
    </row>
    <row r="43" spans="1:4" ht="15.75" customHeight="1" thickBot="1">
      <c r="A43" s="56" t="s">
        <v>51</v>
      </c>
      <c r="B43" s="103">
        <v>165662.24</v>
      </c>
      <c r="C43" s="104">
        <v>366707.24</v>
      </c>
      <c r="D43" s="105">
        <v>167751.24</v>
      </c>
    </row>
    <row r="47" spans="1:14" ht="15.75" customHeight="1" thickBot="1">
      <c r="A47" s="4" t="s">
        <v>52</v>
      </c>
      <c r="B47" s="4" t="s">
        <v>1</v>
      </c>
      <c r="C47" s="57"/>
      <c r="D47" s="58"/>
      <c r="E47" s="58"/>
      <c r="F47" s="59"/>
      <c r="G47" s="4"/>
      <c r="H47" s="58"/>
      <c r="J47" s="4"/>
      <c r="K47" s="4"/>
      <c r="L47" s="58"/>
      <c r="M47" s="2"/>
      <c r="N47" s="4"/>
    </row>
    <row r="48" spans="1:15" ht="15.75" customHeight="1">
      <c r="A48" s="216" t="s">
        <v>2</v>
      </c>
      <c r="B48" s="60" t="s">
        <v>3</v>
      </c>
      <c r="C48" s="61" t="s">
        <v>4</v>
      </c>
      <c r="D48" s="217" t="s">
        <v>5</v>
      </c>
      <c r="E48" s="218"/>
      <c r="F48" s="62" t="s">
        <v>6</v>
      </c>
      <c r="G48" s="63" t="s">
        <v>4</v>
      </c>
      <c r="H48" s="219" t="s">
        <v>7</v>
      </c>
      <c r="I48" s="220"/>
      <c r="J48" s="60" t="s">
        <v>6</v>
      </c>
      <c r="K48" s="64" t="s">
        <v>4</v>
      </c>
      <c r="L48" s="219" t="s">
        <v>8</v>
      </c>
      <c r="M48" s="221"/>
      <c r="N48" s="60" t="s">
        <v>6</v>
      </c>
      <c r="O48" s="97" t="s">
        <v>91</v>
      </c>
    </row>
    <row r="49" spans="1:15" ht="15.75" customHeight="1" thickBot="1">
      <c r="A49" s="222"/>
      <c r="B49" s="65" t="s">
        <v>9</v>
      </c>
      <c r="C49" s="66" t="s">
        <v>10</v>
      </c>
      <c r="D49" s="223" t="s">
        <v>11</v>
      </c>
      <c r="E49" s="224" t="s">
        <v>12</v>
      </c>
      <c r="F49" s="67" t="s">
        <v>13</v>
      </c>
      <c r="G49" s="68" t="s">
        <v>14</v>
      </c>
      <c r="H49" s="225" t="s">
        <v>11</v>
      </c>
      <c r="I49" s="69" t="s">
        <v>12</v>
      </c>
      <c r="J49" s="65" t="s">
        <v>13</v>
      </c>
      <c r="K49" s="70" t="s">
        <v>15</v>
      </c>
      <c r="L49" s="225" t="s">
        <v>11</v>
      </c>
      <c r="M49" s="71" t="s">
        <v>12</v>
      </c>
      <c r="N49" s="65" t="s">
        <v>13</v>
      </c>
      <c r="O49" s="98" t="s">
        <v>92</v>
      </c>
    </row>
    <row r="50" spans="1:15" ht="15.75" customHeight="1">
      <c r="A50" s="72" t="s">
        <v>53</v>
      </c>
      <c r="B50" s="20"/>
      <c r="C50" s="21"/>
      <c r="D50" s="73"/>
      <c r="E50" s="74"/>
      <c r="F50" s="20"/>
      <c r="G50" s="21"/>
      <c r="H50" s="73"/>
      <c r="I50" s="74"/>
      <c r="J50" s="20"/>
      <c r="K50" s="75"/>
      <c r="L50" s="73"/>
      <c r="M50" s="74"/>
      <c r="N50" s="20" t="s">
        <v>19</v>
      </c>
      <c r="O50" s="20" t="e">
        <f aca="true" t="shared" si="1" ref="O50:O81">ROUND((L50+M50)/(B50/100),1)</f>
        <v>#DIV/0!</v>
      </c>
    </row>
    <row r="51" spans="1:15" ht="15.75" customHeight="1">
      <c r="A51" s="76" t="s">
        <v>54</v>
      </c>
      <c r="B51" s="27">
        <v>570000</v>
      </c>
      <c r="C51" s="28">
        <v>570000</v>
      </c>
      <c r="D51" s="77">
        <v>324632</v>
      </c>
      <c r="E51" s="78"/>
      <c r="F51" s="27">
        <f>ROUND((D51+E51)/(C51/100),1)</f>
        <v>57</v>
      </c>
      <c r="G51" s="28">
        <f>SUM(B51)</f>
        <v>570000</v>
      </c>
      <c r="H51" s="77">
        <v>386722</v>
      </c>
      <c r="I51" s="78"/>
      <c r="J51" s="27">
        <f>ROUND((H51+I51)/(G51/100),1)</f>
        <v>67.8</v>
      </c>
      <c r="K51" s="79">
        <f>SUM(G51)</f>
        <v>570000</v>
      </c>
      <c r="L51" s="77">
        <v>575960</v>
      </c>
      <c r="M51" s="78"/>
      <c r="N51" s="27">
        <f>ROUND((L51+M51)/(K51/100),1)</f>
        <v>101</v>
      </c>
      <c r="O51" s="20">
        <f t="shared" si="1"/>
        <v>101</v>
      </c>
    </row>
    <row r="52" spans="1:15" ht="15.75" customHeight="1">
      <c r="A52" s="76" t="s">
        <v>55</v>
      </c>
      <c r="B52" s="27"/>
      <c r="C52" s="28"/>
      <c r="D52" s="77"/>
      <c r="E52" s="78">
        <v>5000</v>
      </c>
      <c r="F52" s="27"/>
      <c r="G52" s="28" t="s">
        <v>19</v>
      </c>
      <c r="H52" s="77"/>
      <c r="I52" s="78">
        <v>6000</v>
      </c>
      <c r="J52" s="27" t="s">
        <v>19</v>
      </c>
      <c r="K52" s="79" t="s">
        <v>19</v>
      </c>
      <c r="L52" s="77"/>
      <c r="M52" s="78">
        <v>8500</v>
      </c>
      <c r="N52" s="27" t="s">
        <v>19</v>
      </c>
      <c r="O52" s="20" t="e">
        <f t="shared" si="1"/>
        <v>#DIV/0!</v>
      </c>
    </row>
    <row r="53" spans="1:15" ht="15.75" customHeight="1">
      <c r="A53" s="76" t="s">
        <v>56</v>
      </c>
      <c r="B53" s="27"/>
      <c r="C53" s="28"/>
      <c r="D53" s="77"/>
      <c r="E53" s="78"/>
      <c r="F53" s="27"/>
      <c r="G53" s="28" t="s">
        <v>19</v>
      </c>
      <c r="H53" s="77"/>
      <c r="I53" s="78"/>
      <c r="J53" s="27" t="s">
        <v>19</v>
      </c>
      <c r="K53" s="79" t="s">
        <v>19</v>
      </c>
      <c r="L53" s="77"/>
      <c r="M53" s="78"/>
      <c r="N53" s="27" t="s">
        <v>19</v>
      </c>
      <c r="O53" s="20" t="e">
        <f t="shared" si="1"/>
        <v>#DIV/0!</v>
      </c>
    </row>
    <row r="54" spans="1:15" ht="15.75" customHeight="1">
      <c r="A54" s="76" t="s">
        <v>57</v>
      </c>
      <c r="B54" s="27"/>
      <c r="C54" s="28"/>
      <c r="D54" s="77"/>
      <c r="E54" s="78"/>
      <c r="F54" s="27"/>
      <c r="G54" s="28" t="s">
        <v>19</v>
      </c>
      <c r="H54" s="77"/>
      <c r="I54" s="78"/>
      <c r="J54" s="27" t="s">
        <v>19</v>
      </c>
      <c r="K54" s="79" t="s">
        <v>19</v>
      </c>
      <c r="L54" s="77"/>
      <c r="M54" s="78"/>
      <c r="N54" s="27" t="s">
        <v>19</v>
      </c>
      <c r="O54" s="20" t="e">
        <f t="shared" si="1"/>
        <v>#DIV/0!</v>
      </c>
    </row>
    <row r="55" spans="1:15" ht="15.75" customHeight="1">
      <c r="A55" s="76" t="s">
        <v>58</v>
      </c>
      <c r="B55" s="27"/>
      <c r="C55" s="28"/>
      <c r="D55" s="77"/>
      <c r="E55" s="78"/>
      <c r="F55" s="27"/>
      <c r="G55" s="28" t="s">
        <v>19</v>
      </c>
      <c r="H55" s="77"/>
      <c r="I55" s="78"/>
      <c r="J55" s="27" t="s">
        <v>19</v>
      </c>
      <c r="K55" s="79" t="s">
        <v>19</v>
      </c>
      <c r="L55" s="77"/>
      <c r="M55" s="78"/>
      <c r="N55" s="27" t="s">
        <v>19</v>
      </c>
      <c r="O55" s="20" t="e">
        <f t="shared" si="1"/>
        <v>#DIV/0!</v>
      </c>
    </row>
    <row r="56" spans="1:15" ht="15.75" customHeight="1">
      <c r="A56" s="76" t="s">
        <v>59</v>
      </c>
      <c r="B56" s="27"/>
      <c r="C56" s="28"/>
      <c r="D56" s="77"/>
      <c r="E56" s="78"/>
      <c r="F56" s="27"/>
      <c r="G56" s="28" t="s">
        <v>19</v>
      </c>
      <c r="H56" s="77"/>
      <c r="I56" s="78"/>
      <c r="J56" s="27" t="s">
        <v>19</v>
      </c>
      <c r="K56" s="79" t="s">
        <v>19</v>
      </c>
      <c r="L56" s="77"/>
      <c r="M56" s="78"/>
      <c r="N56" s="27" t="s">
        <v>19</v>
      </c>
      <c r="O56" s="20" t="e">
        <f t="shared" si="1"/>
        <v>#DIV/0!</v>
      </c>
    </row>
    <row r="57" spans="1:15" ht="15.75" customHeight="1">
      <c r="A57" s="76" t="s">
        <v>60</v>
      </c>
      <c r="B57" s="27"/>
      <c r="C57" s="28"/>
      <c r="D57" s="77"/>
      <c r="E57" s="78"/>
      <c r="F57" s="27"/>
      <c r="G57" s="28" t="s">
        <v>19</v>
      </c>
      <c r="H57" s="77"/>
      <c r="I57" s="78"/>
      <c r="J57" s="27" t="s">
        <v>19</v>
      </c>
      <c r="K57" s="79" t="s">
        <v>19</v>
      </c>
      <c r="L57" s="77"/>
      <c r="M57" s="78"/>
      <c r="N57" s="27" t="s">
        <v>19</v>
      </c>
      <c r="O57" s="20" t="e">
        <f t="shared" si="1"/>
        <v>#DIV/0!</v>
      </c>
    </row>
    <row r="58" spans="1:15" ht="15.75" customHeight="1">
      <c r="A58" s="76" t="s">
        <v>61</v>
      </c>
      <c r="B58" s="27"/>
      <c r="C58" s="28"/>
      <c r="D58" s="77"/>
      <c r="E58" s="78"/>
      <c r="F58" s="27"/>
      <c r="G58" s="28" t="s">
        <v>19</v>
      </c>
      <c r="H58" s="77"/>
      <c r="I58" s="78"/>
      <c r="J58" s="27" t="s">
        <v>19</v>
      </c>
      <c r="K58" s="79" t="s">
        <v>19</v>
      </c>
      <c r="L58" s="77"/>
      <c r="M58" s="78"/>
      <c r="N58" s="27" t="s">
        <v>19</v>
      </c>
      <c r="O58" s="20" t="e">
        <f t="shared" si="1"/>
        <v>#DIV/0!</v>
      </c>
    </row>
    <row r="59" spans="1:15" ht="15.75" customHeight="1">
      <c r="A59" s="76" t="s">
        <v>62</v>
      </c>
      <c r="B59" s="27"/>
      <c r="C59" s="28"/>
      <c r="D59" s="77"/>
      <c r="E59" s="78"/>
      <c r="F59" s="27"/>
      <c r="G59" s="28" t="s">
        <v>19</v>
      </c>
      <c r="H59" s="77"/>
      <c r="I59" s="78"/>
      <c r="J59" s="27" t="s">
        <v>19</v>
      </c>
      <c r="K59" s="79" t="s">
        <v>19</v>
      </c>
      <c r="L59" s="77"/>
      <c r="M59" s="78"/>
      <c r="N59" s="27" t="s">
        <v>19</v>
      </c>
      <c r="O59" s="20" t="e">
        <f t="shared" si="1"/>
        <v>#DIV/0!</v>
      </c>
    </row>
    <row r="60" spans="1:15" ht="15.75" customHeight="1">
      <c r="A60" s="76" t="s">
        <v>63</v>
      </c>
      <c r="B60" s="27"/>
      <c r="C60" s="28"/>
      <c r="D60" s="77"/>
      <c r="E60" s="78"/>
      <c r="F60" s="27"/>
      <c r="G60" s="28" t="s">
        <v>19</v>
      </c>
      <c r="H60" s="77"/>
      <c r="I60" s="78"/>
      <c r="J60" s="27" t="s">
        <v>19</v>
      </c>
      <c r="K60" s="79" t="s">
        <v>19</v>
      </c>
      <c r="L60" s="77"/>
      <c r="M60" s="78"/>
      <c r="N60" s="27" t="s">
        <v>19</v>
      </c>
      <c r="O60" s="20" t="e">
        <f t="shared" si="1"/>
        <v>#DIV/0!</v>
      </c>
    </row>
    <row r="61" spans="1:15" ht="15.75" customHeight="1">
      <c r="A61" s="76" t="s">
        <v>64</v>
      </c>
      <c r="B61" s="27"/>
      <c r="C61" s="28"/>
      <c r="D61" s="77"/>
      <c r="E61" s="78"/>
      <c r="F61" s="27"/>
      <c r="G61" s="28" t="s">
        <v>19</v>
      </c>
      <c r="H61" s="77"/>
      <c r="I61" s="78"/>
      <c r="J61" s="27" t="s">
        <v>19</v>
      </c>
      <c r="K61" s="79" t="s">
        <v>19</v>
      </c>
      <c r="L61" s="77"/>
      <c r="M61" s="78"/>
      <c r="N61" s="27" t="s">
        <v>19</v>
      </c>
      <c r="O61" s="20" t="e">
        <f t="shared" si="1"/>
        <v>#DIV/0!</v>
      </c>
    </row>
    <row r="62" spans="1:15" ht="15.75" customHeight="1">
      <c r="A62" s="76" t="s">
        <v>65</v>
      </c>
      <c r="B62" s="27"/>
      <c r="C62" s="28"/>
      <c r="D62" s="77"/>
      <c r="E62" s="78"/>
      <c r="F62" s="27"/>
      <c r="G62" s="28" t="s">
        <v>19</v>
      </c>
      <c r="H62" s="77"/>
      <c r="I62" s="78"/>
      <c r="J62" s="27" t="s">
        <v>19</v>
      </c>
      <c r="K62" s="79" t="s">
        <v>19</v>
      </c>
      <c r="L62" s="77"/>
      <c r="M62" s="78"/>
      <c r="N62" s="27" t="s">
        <v>19</v>
      </c>
      <c r="O62" s="20" t="e">
        <f t="shared" si="1"/>
        <v>#DIV/0!</v>
      </c>
    </row>
    <row r="63" spans="1:15" ht="15.75" customHeight="1">
      <c r="A63" s="76" t="s">
        <v>66</v>
      </c>
      <c r="B63" s="27"/>
      <c r="C63" s="28"/>
      <c r="D63" s="77"/>
      <c r="E63" s="78"/>
      <c r="F63" s="27"/>
      <c r="G63" s="28" t="s">
        <v>19</v>
      </c>
      <c r="H63" s="77"/>
      <c r="I63" s="78"/>
      <c r="J63" s="27" t="s">
        <v>19</v>
      </c>
      <c r="K63" s="79" t="s">
        <v>19</v>
      </c>
      <c r="L63" s="77"/>
      <c r="M63" s="78"/>
      <c r="N63" s="27" t="s">
        <v>19</v>
      </c>
      <c r="O63" s="20" t="e">
        <f t="shared" si="1"/>
        <v>#DIV/0!</v>
      </c>
    </row>
    <row r="64" spans="1:15" ht="15.75" customHeight="1">
      <c r="A64" s="76" t="s">
        <v>67</v>
      </c>
      <c r="B64" s="27"/>
      <c r="C64" s="28"/>
      <c r="D64" s="77"/>
      <c r="E64" s="78"/>
      <c r="F64" s="27"/>
      <c r="G64" s="28" t="s">
        <v>19</v>
      </c>
      <c r="H64" s="77"/>
      <c r="I64" s="78"/>
      <c r="J64" s="27" t="s">
        <v>19</v>
      </c>
      <c r="K64" s="79" t="s">
        <v>19</v>
      </c>
      <c r="L64" s="77"/>
      <c r="M64" s="78"/>
      <c r="N64" s="27" t="s">
        <v>19</v>
      </c>
      <c r="O64" s="20" t="e">
        <f t="shared" si="1"/>
        <v>#DIV/0!</v>
      </c>
    </row>
    <row r="65" spans="1:15" ht="15.75" customHeight="1">
      <c r="A65" s="76" t="s">
        <v>68</v>
      </c>
      <c r="B65" s="27">
        <v>300000</v>
      </c>
      <c r="C65" s="28">
        <v>308000</v>
      </c>
      <c r="D65" s="77">
        <v>0</v>
      </c>
      <c r="E65" s="78"/>
      <c r="F65" s="27">
        <f>ROUND((D65+E65)/(C65/100),1)</f>
        <v>0</v>
      </c>
      <c r="G65" s="28">
        <f>SUM(C65)</f>
        <v>308000</v>
      </c>
      <c r="H65" s="77">
        <v>18000</v>
      </c>
      <c r="I65" s="78"/>
      <c r="J65" s="27">
        <f>ROUND((H65+I65)/(G65/100),1)</f>
        <v>5.8</v>
      </c>
      <c r="K65" s="79">
        <f>SUM(G65)</f>
        <v>308000</v>
      </c>
      <c r="L65" s="77">
        <v>241183</v>
      </c>
      <c r="M65" s="78"/>
      <c r="N65" s="27">
        <f>ROUND((L65+M65)/(K65/100),1)</f>
        <v>78.3</v>
      </c>
      <c r="O65" s="20">
        <f t="shared" si="1"/>
        <v>80.4</v>
      </c>
    </row>
    <row r="66" spans="1:15" ht="15.75" customHeight="1">
      <c r="A66" s="76" t="s">
        <v>69</v>
      </c>
      <c r="B66" s="27"/>
      <c r="C66" s="28"/>
      <c r="D66" s="77"/>
      <c r="E66" s="78"/>
      <c r="F66" s="27"/>
      <c r="G66" s="28" t="s">
        <v>19</v>
      </c>
      <c r="H66" s="77"/>
      <c r="I66" s="78"/>
      <c r="J66" s="27" t="s">
        <v>19</v>
      </c>
      <c r="K66" s="79" t="s">
        <v>19</v>
      </c>
      <c r="L66" s="77"/>
      <c r="M66" s="78"/>
      <c r="N66" s="27" t="s">
        <v>19</v>
      </c>
      <c r="O66" s="20" t="e">
        <f t="shared" si="1"/>
        <v>#DIV/0!</v>
      </c>
    </row>
    <row r="67" spans="1:15" ht="15.75" customHeight="1">
      <c r="A67" s="76" t="s">
        <v>70</v>
      </c>
      <c r="B67" s="27">
        <v>10000</v>
      </c>
      <c r="C67" s="28">
        <v>10000</v>
      </c>
      <c r="D67" s="77">
        <v>4311.65</v>
      </c>
      <c r="E67" s="78"/>
      <c r="F67" s="27">
        <f>ROUND((D67+E67)/(C67/100),1)</f>
        <v>43.1</v>
      </c>
      <c r="G67" s="28">
        <f>SUM(B67)</f>
        <v>10000</v>
      </c>
      <c r="H67" s="77">
        <v>6413.98</v>
      </c>
      <c r="I67" s="78"/>
      <c r="J67" s="27">
        <f>ROUND((H67+I67)/(G67/100),1)</f>
        <v>64.1</v>
      </c>
      <c r="K67" s="79">
        <f>SUM(G67)</f>
        <v>10000</v>
      </c>
      <c r="L67" s="77">
        <v>8712.77</v>
      </c>
      <c r="M67" s="78"/>
      <c r="N67" s="27">
        <f>ROUND((L67+M67)/(K67/100),1)</f>
        <v>87.1</v>
      </c>
      <c r="O67" s="20">
        <f t="shared" si="1"/>
        <v>87.1</v>
      </c>
    </row>
    <row r="68" spans="1:15" ht="15.75" customHeight="1">
      <c r="A68" s="76" t="s">
        <v>71</v>
      </c>
      <c r="B68" s="27"/>
      <c r="C68" s="28"/>
      <c r="D68" s="77"/>
      <c r="E68" s="78"/>
      <c r="F68" s="27"/>
      <c r="G68" s="28" t="s">
        <v>19</v>
      </c>
      <c r="H68" s="77"/>
      <c r="I68" s="78"/>
      <c r="J68" s="27" t="s">
        <v>19</v>
      </c>
      <c r="K68" s="79" t="s">
        <v>19</v>
      </c>
      <c r="L68" s="77"/>
      <c r="M68" s="78"/>
      <c r="N68" s="27" t="s">
        <v>19</v>
      </c>
      <c r="O68" s="20" t="e">
        <f t="shared" si="1"/>
        <v>#DIV/0!</v>
      </c>
    </row>
    <row r="69" spans="1:15" ht="15.75" customHeight="1">
      <c r="A69" s="76" t="s">
        <v>72</v>
      </c>
      <c r="B69" s="27"/>
      <c r="C69" s="28"/>
      <c r="D69" s="77"/>
      <c r="E69" s="78"/>
      <c r="F69" s="27"/>
      <c r="G69" s="28" t="s">
        <v>19</v>
      </c>
      <c r="H69" s="77"/>
      <c r="I69" s="78"/>
      <c r="J69" s="27" t="s">
        <v>19</v>
      </c>
      <c r="K69" s="79" t="s">
        <v>19</v>
      </c>
      <c r="L69" s="77"/>
      <c r="M69" s="78"/>
      <c r="N69" s="27" t="s">
        <v>19</v>
      </c>
      <c r="O69" s="20" t="e">
        <f t="shared" si="1"/>
        <v>#DIV/0!</v>
      </c>
    </row>
    <row r="70" spans="1:15" ht="15.75" customHeight="1">
      <c r="A70" s="76" t="s">
        <v>73</v>
      </c>
      <c r="B70" s="27"/>
      <c r="C70" s="28">
        <v>1000</v>
      </c>
      <c r="D70" s="77">
        <v>1000</v>
      </c>
      <c r="E70" s="78"/>
      <c r="F70" s="27">
        <f>ROUND((D70+E70)/(C70/100),1)</f>
        <v>100</v>
      </c>
      <c r="G70" s="28">
        <f>SUM(C70)</f>
        <v>1000</v>
      </c>
      <c r="H70" s="77">
        <v>1000</v>
      </c>
      <c r="I70" s="78"/>
      <c r="J70" s="27">
        <f>ROUND((H70+I70)/(G70/100),1)</f>
        <v>100</v>
      </c>
      <c r="K70" s="79">
        <f>SUM(G70)</f>
        <v>1000</v>
      </c>
      <c r="L70" s="77">
        <v>1000</v>
      </c>
      <c r="M70" s="78"/>
      <c r="N70" s="27">
        <f>ROUND((L70+M70)/(K70/100),1)</f>
        <v>100</v>
      </c>
      <c r="O70" s="20" t="e">
        <f t="shared" si="1"/>
        <v>#DIV/0!</v>
      </c>
    </row>
    <row r="71" spans="1:15" ht="15.75" customHeight="1">
      <c r="A71" s="80" t="s">
        <v>74</v>
      </c>
      <c r="B71" s="27">
        <f>SUM(B50:B70)</f>
        <v>880000</v>
      </c>
      <c r="C71" s="28">
        <f>SUM(C50:C70)</f>
        <v>889000</v>
      </c>
      <c r="D71" s="77">
        <f>SUM(D50:D70)</f>
        <v>329943.65</v>
      </c>
      <c r="E71" s="78">
        <f>SUM(E50:E70)</f>
        <v>5000</v>
      </c>
      <c r="F71" s="27">
        <f>ROUND((D71+E71)/(C71/100),1)</f>
        <v>37.7</v>
      </c>
      <c r="G71" s="28">
        <f>SUM(C71)</f>
        <v>889000</v>
      </c>
      <c r="H71" s="77">
        <f>SUM(H50:H70)</f>
        <v>412135.98</v>
      </c>
      <c r="I71" s="78">
        <f>SUM(I50:I70)</f>
        <v>6000</v>
      </c>
      <c r="J71" s="27">
        <f>ROUND((H71+I71)/(G71/100),1)</f>
        <v>47</v>
      </c>
      <c r="K71" s="79">
        <f>SUM(G71)</f>
        <v>889000</v>
      </c>
      <c r="L71" s="77">
        <f>SUM(L50:L70)</f>
        <v>826855.77</v>
      </c>
      <c r="M71" s="78">
        <f>SUM(M50:M70)</f>
        <v>8500</v>
      </c>
      <c r="N71" s="27">
        <f>ROUND((L71+M71)/(K71/100),1)</f>
        <v>94</v>
      </c>
      <c r="O71" s="20">
        <f t="shared" si="1"/>
        <v>94.9</v>
      </c>
    </row>
    <row r="72" spans="1:15" ht="15.75" customHeight="1">
      <c r="A72" s="76" t="s">
        <v>75</v>
      </c>
      <c r="B72" s="31" t="s">
        <v>19</v>
      </c>
      <c r="C72" s="32" t="s">
        <v>19</v>
      </c>
      <c r="D72" s="81"/>
      <c r="E72" s="82"/>
      <c r="F72" s="27"/>
      <c r="G72" s="28" t="s">
        <v>19</v>
      </c>
      <c r="H72" s="81"/>
      <c r="I72" s="82"/>
      <c r="J72" s="27" t="s">
        <v>19</v>
      </c>
      <c r="K72" s="79" t="s">
        <v>19</v>
      </c>
      <c r="L72" s="81"/>
      <c r="M72" s="82"/>
      <c r="N72" s="27" t="s">
        <v>19</v>
      </c>
      <c r="O72" s="20" t="e">
        <f t="shared" si="1"/>
        <v>#VALUE!</v>
      </c>
    </row>
    <row r="73" spans="1:15" ht="15.75" customHeight="1">
      <c r="A73" s="76" t="s">
        <v>76</v>
      </c>
      <c r="B73" s="31">
        <v>417899</v>
      </c>
      <c r="C73" s="32">
        <v>417899</v>
      </c>
      <c r="D73" s="81">
        <v>215681.52</v>
      </c>
      <c r="E73" s="82"/>
      <c r="F73" s="31">
        <f>ROUND((D73+E73)/(C73/100),1)</f>
        <v>51.6</v>
      </c>
      <c r="G73" s="28">
        <f>SUM(B73)</f>
        <v>417899</v>
      </c>
      <c r="H73" s="81">
        <v>316790.28</v>
      </c>
      <c r="I73" s="82"/>
      <c r="J73" s="31">
        <f>ROUND((H73+I73)/(G73/100),1)</f>
        <v>75.8</v>
      </c>
      <c r="K73" s="79">
        <f>SUM(G73)</f>
        <v>417899</v>
      </c>
      <c r="L73" s="81">
        <v>417899</v>
      </c>
      <c r="M73" s="82"/>
      <c r="N73" s="31">
        <f>ROUND((L73+M73)/(K73/100),1)</f>
        <v>100</v>
      </c>
      <c r="O73" s="20">
        <f t="shared" si="1"/>
        <v>100</v>
      </c>
    </row>
    <row r="74" spans="1:15" ht="15.75" customHeight="1">
      <c r="A74" s="80" t="s">
        <v>77</v>
      </c>
      <c r="B74" s="83"/>
      <c r="C74" s="84"/>
      <c r="D74" s="85"/>
      <c r="E74" s="86"/>
      <c r="F74" s="31"/>
      <c r="G74" s="28" t="s">
        <v>19</v>
      </c>
      <c r="H74" s="85"/>
      <c r="I74" s="86"/>
      <c r="J74" s="31"/>
      <c r="K74" s="79" t="s">
        <v>19</v>
      </c>
      <c r="L74" s="85"/>
      <c r="M74" s="86"/>
      <c r="N74" s="31" t="s">
        <v>19</v>
      </c>
      <c r="O74" s="20" t="e">
        <f t="shared" si="1"/>
        <v>#DIV/0!</v>
      </c>
    </row>
    <row r="75" spans="1:15" ht="15.75" customHeight="1">
      <c r="A75" s="76" t="s">
        <v>78</v>
      </c>
      <c r="B75" s="27">
        <v>4931570</v>
      </c>
      <c r="C75" s="28">
        <v>5216758</v>
      </c>
      <c r="D75" s="77">
        <v>2813357</v>
      </c>
      <c r="E75" s="78"/>
      <c r="F75" s="31">
        <f>ROUND((D75+E75)/(C75/100),1)</f>
        <v>53.9</v>
      </c>
      <c r="G75" s="28">
        <f>SUM(C75)</f>
        <v>5216758</v>
      </c>
      <c r="H75" s="77">
        <v>3646911</v>
      </c>
      <c r="I75" s="78"/>
      <c r="J75" s="31">
        <f>ROUND((H75+I75)/(G75/100),1)</f>
        <v>69.9</v>
      </c>
      <c r="K75" s="79">
        <v>5150477</v>
      </c>
      <c r="L75" s="77">
        <v>5150477</v>
      </c>
      <c r="M75" s="78"/>
      <c r="N75" s="31">
        <f>ROUND((L75+M75)/(K75/100),1)</f>
        <v>100</v>
      </c>
      <c r="O75" s="20">
        <f t="shared" si="1"/>
        <v>104.4</v>
      </c>
    </row>
    <row r="76" spans="1:15" ht="15.75" customHeight="1">
      <c r="A76" s="76" t="s">
        <v>79</v>
      </c>
      <c r="B76" s="27"/>
      <c r="C76" s="28"/>
      <c r="D76" s="77"/>
      <c r="E76" s="78"/>
      <c r="F76" s="27"/>
      <c r="G76" s="28" t="s">
        <v>19</v>
      </c>
      <c r="H76" s="77"/>
      <c r="I76" s="78"/>
      <c r="J76" s="27" t="s">
        <v>19</v>
      </c>
      <c r="K76" s="79" t="s">
        <v>19</v>
      </c>
      <c r="L76" s="77"/>
      <c r="M76" s="78"/>
      <c r="N76" s="27" t="s">
        <v>19</v>
      </c>
      <c r="O76" s="20" t="e">
        <f t="shared" si="1"/>
        <v>#DIV/0!</v>
      </c>
    </row>
    <row r="77" spans="1:15" ht="15.75" customHeight="1">
      <c r="A77" s="76" t="s">
        <v>80</v>
      </c>
      <c r="B77" s="27"/>
      <c r="C77" s="28"/>
      <c r="D77" s="77"/>
      <c r="E77" s="78"/>
      <c r="F77" s="31"/>
      <c r="G77" s="28" t="s">
        <v>19</v>
      </c>
      <c r="H77" s="77"/>
      <c r="I77" s="78"/>
      <c r="J77" s="31" t="s">
        <v>19</v>
      </c>
      <c r="K77" s="79" t="s">
        <v>19</v>
      </c>
      <c r="L77" s="77"/>
      <c r="M77" s="78"/>
      <c r="N77" s="31" t="s">
        <v>19</v>
      </c>
      <c r="O77" s="20" t="e">
        <f t="shared" si="1"/>
        <v>#DIV/0!</v>
      </c>
    </row>
    <row r="78" spans="1:15" ht="15.75" customHeight="1">
      <c r="A78" s="80" t="s">
        <v>81</v>
      </c>
      <c r="B78" s="27"/>
      <c r="C78" s="28"/>
      <c r="D78" s="77"/>
      <c r="E78" s="78"/>
      <c r="F78" s="31"/>
      <c r="G78" s="28" t="s">
        <v>19</v>
      </c>
      <c r="H78" s="77"/>
      <c r="I78" s="78"/>
      <c r="J78" s="31" t="s">
        <v>19</v>
      </c>
      <c r="K78" s="79" t="s">
        <v>19</v>
      </c>
      <c r="L78" s="77"/>
      <c r="M78" s="78"/>
      <c r="N78" s="31" t="s">
        <v>19</v>
      </c>
      <c r="O78" s="20" t="e">
        <f t="shared" si="1"/>
        <v>#DIV/0!</v>
      </c>
    </row>
    <row r="79" spans="1:15" ht="15.75" customHeight="1">
      <c r="A79" s="80" t="s">
        <v>82</v>
      </c>
      <c r="B79" s="27">
        <f>SUM(B73:B78)</f>
        <v>5349469</v>
      </c>
      <c r="C79" s="28">
        <f>SUM(C73:C78)</f>
        <v>5634657</v>
      </c>
      <c r="D79" s="77">
        <f>SUM(D73:D78)</f>
        <v>3029038.52</v>
      </c>
      <c r="E79" s="78">
        <f>SUM(E73:E78)</f>
        <v>0</v>
      </c>
      <c r="F79" s="27">
        <f>ROUND((D79+E79)/(C79/100),1)</f>
        <v>53.8</v>
      </c>
      <c r="G79" s="28">
        <f>SUM(G73:G78)</f>
        <v>5634657</v>
      </c>
      <c r="H79" s="77">
        <f>SUM(H73:H78)</f>
        <v>3963701.2800000003</v>
      </c>
      <c r="I79" s="78">
        <f>SUM(I73:I78)</f>
        <v>0</v>
      </c>
      <c r="J79" s="27">
        <f>ROUND((H79+I79)/(G79/100),1)</f>
        <v>70.3</v>
      </c>
      <c r="K79" s="28">
        <f>SUM(K73:K78)</f>
        <v>5568376</v>
      </c>
      <c r="L79" s="77">
        <f>SUM(L73:L78)</f>
        <v>5568376</v>
      </c>
      <c r="M79" s="78">
        <f>SUM(M73:M78)</f>
        <v>0</v>
      </c>
      <c r="N79" s="27">
        <f>ROUND((L79+M79)/(K79/100),1)</f>
        <v>100</v>
      </c>
      <c r="O79" s="20">
        <f t="shared" si="1"/>
        <v>104.1</v>
      </c>
    </row>
    <row r="80" spans="1:15" ht="15.75" customHeight="1" thickBot="1">
      <c r="A80" s="87" t="s">
        <v>83</v>
      </c>
      <c r="B80" s="31">
        <f>B71+B79</f>
        <v>6229469</v>
      </c>
      <c r="C80" s="32">
        <f>C71+C79</f>
        <v>6523657</v>
      </c>
      <c r="D80" s="81">
        <f>D71+D79</f>
        <v>3358982.17</v>
      </c>
      <c r="E80" s="82">
        <f>E71+E79</f>
        <v>5000</v>
      </c>
      <c r="F80" s="31">
        <f>ROUND((D80+E80)/(C80/100),1)</f>
        <v>51.6</v>
      </c>
      <c r="G80" s="32">
        <f>G71+G79</f>
        <v>6523657</v>
      </c>
      <c r="H80" s="81">
        <f>H71+H79</f>
        <v>4375837.26</v>
      </c>
      <c r="I80" s="81">
        <f>I71+I79</f>
        <v>6000</v>
      </c>
      <c r="J80" s="31">
        <f>ROUND((H80+I80)/(G80/100),1)</f>
        <v>67.2</v>
      </c>
      <c r="K80" s="32">
        <f>K71+K79</f>
        <v>6457376</v>
      </c>
      <c r="L80" s="81">
        <f>L71+L79</f>
        <v>6395231.77</v>
      </c>
      <c r="M80" s="82">
        <f>M71+M79</f>
        <v>8500</v>
      </c>
      <c r="N80" s="31">
        <f>ROUND((L80+M80)/(K80/100),1)</f>
        <v>99.2</v>
      </c>
      <c r="O80" s="99">
        <f t="shared" si="1"/>
        <v>102.8</v>
      </c>
    </row>
    <row r="81" spans="1:15" ht="15.75" customHeight="1" thickBot="1">
      <c r="A81" s="88" t="s">
        <v>84</v>
      </c>
      <c r="B81" s="43">
        <f>B80-B33</f>
        <v>0</v>
      </c>
      <c r="C81" s="43">
        <f>C80-C33</f>
        <v>285188</v>
      </c>
      <c r="D81" s="43">
        <f>D80-D33</f>
        <v>148510.27000000002</v>
      </c>
      <c r="E81" s="43">
        <f>E80-E33</f>
        <v>3093</v>
      </c>
      <c r="F81" s="43">
        <f>ROUND((D81+E81)/(C81/100),1)</f>
        <v>53.2</v>
      </c>
      <c r="G81" s="43">
        <f>G80-G33</f>
        <v>285188</v>
      </c>
      <c r="H81" s="43">
        <f>H80-H33</f>
        <v>144569.5599999996</v>
      </c>
      <c r="I81" s="43">
        <f>I80-I33</f>
        <v>3320</v>
      </c>
      <c r="J81" s="43">
        <f>ROUND((H81+I81)/(G81/100),1)</f>
        <v>51.9</v>
      </c>
      <c r="K81" s="43">
        <f>K80-K33</f>
        <v>218907</v>
      </c>
      <c r="L81" s="43">
        <f>L80-L33</f>
        <v>109888.36999999918</v>
      </c>
      <c r="M81" s="43">
        <f>M80-M33</f>
        <v>4287</v>
      </c>
      <c r="N81" s="43">
        <f>ROUND((L81+M81)/(K81/100),1)</f>
        <v>52.2</v>
      </c>
      <c r="O81" s="43" t="e">
        <f t="shared" si="1"/>
        <v>#DIV/0!</v>
      </c>
    </row>
    <row r="82" spans="1:15" ht="15.75" customHeight="1" thickBot="1">
      <c r="A82" s="192" t="s">
        <v>93</v>
      </c>
      <c r="B82" s="194"/>
      <c r="C82" s="194"/>
      <c r="D82" s="195">
        <f>D81+E81</f>
        <v>151603.27000000002</v>
      </c>
      <c r="E82" s="194"/>
      <c r="F82" s="194"/>
      <c r="G82" s="194"/>
      <c r="H82" s="195">
        <f>H81+I81</f>
        <v>147889.5599999996</v>
      </c>
      <c r="I82" s="194"/>
      <c r="J82" s="194"/>
      <c r="K82" s="194"/>
      <c r="L82" s="195">
        <f>L81+M81</f>
        <v>114175.36999999918</v>
      </c>
      <c r="M82" s="194"/>
      <c r="N82" s="194"/>
      <c r="O82" s="193"/>
    </row>
    <row r="83" spans="1:15" ht="15.75" customHeight="1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3"/>
    </row>
    <row r="84" spans="2:13" ht="15.75" customHeight="1">
      <c r="B84" s="44"/>
      <c r="C84" s="89"/>
      <c r="D84" s="58"/>
      <c r="E84" s="58"/>
      <c r="F84" s="90"/>
      <c r="H84" s="58"/>
      <c r="L84" s="58"/>
      <c r="M84" s="2"/>
    </row>
    <row r="85" spans="1:6" ht="15.75" customHeight="1">
      <c r="A85" s="91" t="s">
        <v>85</v>
      </c>
      <c r="C85" s="89"/>
      <c r="D85" s="58"/>
      <c r="E85" s="58"/>
      <c r="F85" s="90"/>
    </row>
    <row r="86" spans="3:6" ht="15.75" customHeight="1" thickBot="1">
      <c r="C86" s="89"/>
      <c r="D86" s="58"/>
      <c r="E86" s="58"/>
      <c r="F86" s="90"/>
    </row>
    <row r="87" spans="1:13" ht="15.75" customHeight="1">
      <c r="A87" s="46"/>
      <c r="B87" s="92" t="s">
        <v>10</v>
      </c>
      <c r="C87" s="93" t="s">
        <v>14</v>
      </c>
      <c r="D87" s="94" t="s">
        <v>15</v>
      </c>
      <c r="E87" s="95"/>
      <c r="F87" s="90"/>
      <c r="G87" s="1" t="s">
        <v>99</v>
      </c>
      <c r="H87" s="58"/>
      <c r="L87" s="58"/>
      <c r="M87" s="2"/>
    </row>
    <row r="88" spans="1:13" ht="15.75" customHeight="1">
      <c r="A88" s="49" t="s">
        <v>86</v>
      </c>
      <c r="B88" s="106">
        <v>3000</v>
      </c>
      <c r="C88" s="107">
        <v>1000</v>
      </c>
      <c r="D88" s="30">
        <v>5560</v>
      </c>
      <c r="E88" s="95"/>
      <c r="F88" s="90"/>
      <c r="G88" s="1" t="s">
        <v>98</v>
      </c>
      <c r="H88" s="58"/>
      <c r="L88" s="58"/>
      <c r="M88" s="2"/>
    </row>
    <row r="89" spans="1:13" ht="15.75" customHeight="1">
      <c r="A89" s="96" t="s">
        <v>87</v>
      </c>
      <c r="B89" s="106">
        <v>0</v>
      </c>
      <c r="C89" s="107">
        <v>0</v>
      </c>
      <c r="D89" s="30">
        <v>0</v>
      </c>
      <c r="E89" s="95"/>
      <c r="F89" s="90"/>
      <c r="G89" s="1" t="s">
        <v>100</v>
      </c>
      <c r="H89" s="58"/>
      <c r="L89" s="58"/>
      <c r="M89" s="2"/>
    </row>
    <row r="90" spans="1:13" ht="15.75" customHeight="1">
      <c r="A90" s="96" t="s">
        <v>88</v>
      </c>
      <c r="B90" s="106">
        <v>4542</v>
      </c>
      <c r="C90" s="107">
        <v>10472.4</v>
      </c>
      <c r="D90" s="30">
        <v>9957</v>
      </c>
      <c r="E90" s="95"/>
      <c r="F90" s="90"/>
      <c r="G90" s="1"/>
      <c r="H90" s="58"/>
      <c r="L90" s="58"/>
      <c r="M90" s="2"/>
    </row>
    <row r="91" spans="1:13" ht="15.75" customHeight="1" thickBot="1">
      <c r="A91" s="56" t="s">
        <v>89</v>
      </c>
      <c r="B91" s="108">
        <v>4238</v>
      </c>
      <c r="C91" s="109">
        <v>0</v>
      </c>
      <c r="D91" s="105">
        <v>30263</v>
      </c>
      <c r="E91" s="95"/>
      <c r="F91" s="90"/>
      <c r="G91" s="1"/>
      <c r="H91" s="58"/>
      <c r="L91" s="58"/>
      <c r="M91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76">
      <selection activeCell="I96" sqref="I96:I97"/>
    </sheetView>
  </sheetViews>
  <sheetFormatPr defaultColWidth="9.140625" defaultRowHeight="15"/>
  <cols>
    <col min="1" max="1" width="22.421875" style="128" customWidth="1"/>
    <col min="2" max="5" width="13.7109375" style="128" customWidth="1"/>
    <col min="6" max="6" width="7.00390625" style="128" customWidth="1"/>
    <col min="7" max="9" width="13.7109375" style="128" customWidth="1"/>
    <col min="10" max="10" width="7.00390625" style="128" customWidth="1"/>
    <col min="11" max="13" width="13.7109375" style="128" customWidth="1"/>
    <col min="14" max="14" width="7.00390625" style="128" customWidth="1"/>
    <col min="15" max="15" width="7.00390625" style="153" bestFit="1" customWidth="1"/>
    <col min="16" max="16384" width="9.140625" style="128" customWidth="1"/>
  </cols>
  <sheetData>
    <row r="1" ht="15">
      <c r="H1" s="215" t="s">
        <v>102</v>
      </c>
    </row>
    <row r="2" spans="1:14" ht="15.75" thickBot="1">
      <c r="A2" s="154" t="s">
        <v>0</v>
      </c>
      <c r="B2" s="154" t="s">
        <v>1</v>
      </c>
      <c r="C2" s="154"/>
      <c r="F2" s="154"/>
      <c r="G2" s="154"/>
      <c r="J2" s="154"/>
      <c r="K2" s="154"/>
      <c r="N2" s="154"/>
    </row>
    <row r="3" spans="1:15" ht="12.75">
      <c r="A3" s="155" t="s">
        <v>2</v>
      </c>
      <c r="B3" s="116" t="s">
        <v>3</v>
      </c>
      <c r="C3" s="119" t="s">
        <v>4</v>
      </c>
      <c r="D3" s="120" t="s">
        <v>5</v>
      </c>
      <c r="E3" s="120"/>
      <c r="F3" s="127" t="s">
        <v>6</v>
      </c>
      <c r="G3" s="117" t="s">
        <v>4</v>
      </c>
      <c r="H3" s="120" t="s">
        <v>7</v>
      </c>
      <c r="I3" s="120"/>
      <c r="J3" s="127" t="s">
        <v>6</v>
      </c>
      <c r="K3" s="130" t="s">
        <v>4</v>
      </c>
      <c r="L3" s="120" t="s">
        <v>8</v>
      </c>
      <c r="M3" s="120"/>
      <c r="N3" s="127" t="s">
        <v>6</v>
      </c>
      <c r="O3" s="97" t="s">
        <v>91</v>
      </c>
    </row>
    <row r="4" spans="1:15" ht="13.5" thickBot="1">
      <c r="A4" s="160"/>
      <c r="B4" s="122" t="s">
        <v>9</v>
      </c>
      <c r="C4" s="125" t="s">
        <v>10</v>
      </c>
      <c r="D4" s="126" t="s">
        <v>11</v>
      </c>
      <c r="E4" s="126" t="s">
        <v>12</v>
      </c>
      <c r="F4" s="124" t="s">
        <v>13</v>
      </c>
      <c r="G4" s="123" t="s">
        <v>14</v>
      </c>
      <c r="H4" s="126" t="s">
        <v>11</v>
      </c>
      <c r="I4" s="126" t="s">
        <v>12</v>
      </c>
      <c r="J4" s="124" t="s">
        <v>13</v>
      </c>
      <c r="K4" s="131" t="s">
        <v>15</v>
      </c>
      <c r="L4" s="126" t="s">
        <v>11</v>
      </c>
      <c r="M4" s="126" t="s">
        <v>12</v>
      </c>
      <c r="N4" s="124" t="s">
        <v>13</v>
      </c>
      <c r="O4" s="98" t="s">
        <v>92</v>
      </c>
    </row>
    <row r="5" spans="1:15" ht="15.75" customHeight="1">
      <c r="A5" s="167" t="s">
        <v>16</v>
      </c>
      <c r="B5" s="132">
        <v>260930.5</v>
      </c>
      <c r="C5" s="132">
        <v>260930.5</v>
      </c>
      <c r="D5" s="133">
        <v>129164</v>
      </c>
      <c r="E5" s="51"/>
      <c r="F5" s="52">
        <f>ROUND((D5+E5)/(C5/100),1)</f>
        <v>49.5</v>
      </c>
      <c r="G5" s="132">
        <v>260930.5</v>
      </c>
      <c r="H5" s="133">
        <v>174318.8</v>
      </c>
      <c r="I5" s="51"/>
      <c r="J5" s="52">
        <f>ROUND((H5+I5)/(G5/100),1)</f>
        <v>66.8</v>
      </c>
      <c r="K5" s="50">
        <v>261730.5</v>
      </c>
      <c r="L5" s="51">
        <v>314826.3</v>
      </c>
      <c r="M5" s="51"/>
      <c r="N5" s="52">
        <f>ROUND((L5+M5)/(K5/100),1)</f>
        <v>120.3</v>
      </c>
      <c r="O5" s="20">
        <f aca="true" t="shared" si="0" ref="O5:O33">ROUND((L5+M5)/(B5/100),1)</f>
        <v>120.7</v>
      </c>
    </row>
    <row r="6" spans="1:15" ht="15.75" customHeight="1">
      <c r="A6" s="168" t="s">
        <v>17</v>
      </c>
      <c r="B6" s="133">
        <v>48000</v>
      </c>
      <c r="C6" s="133">
        <v>48000</v>
      </c>
      <c r="D6" s="133">
        <v>24830.8</v>
      </c>
      <c r="E6" s="54"/>
      <c r="F6" s="55">
        <f aca="true" t="shared" si="1" ref="F6:F33">ROUND((D6+E6)/(C6/100),1)</f>
        <v>51.7</v>
      </c>
      <c r="G6" s="133">
        <v>48000</v>
      </c>
      <c r="H6" s="133">
        <v>35408.8</v>
      </c>
      <c r="I6" s="54"/>
      <c r="J6" s="55">
        <f aca="true" t="shared" si="2" ref="J6:J33">ROUND((H6+I6)/(G6/100),1)</f>
        <v>73.8</v>
      </c>
      <c r="K6" s="53">
        <v>48000</v>
      </c>
      <c r="L6" s="54">
        <v>47408.8</v>
      </c>
      <c r="M6" s="54"/>
      <c r="N6" s="55">
        <f aca="true" t="shared" si="3" ref="N6:N33">ROUND((L6+M6)/(K6/100),1)</f>
        <v>98.8</v>
      </c>
      <c r="O6" s="27">
        <f t="shared" si="0"/>
        <v>98.8</v>
      </c>
    </row>
    <row r="7" spans="1:15" ht="15.75" customHeight="1">
      <c r="A7" s="168" t="s">
        <v>18</v>
      </c>
      <c r="B7" s="133">
        <v>110000</v>
      </c>
      <c r="C7" s="133">
        <v>110000</v>
      </c>
      <c r="D7" s="133">
        <v>61140</v>
      </c>
      <c r="E7" s="54"/>
      <c r="F7" s="55">
        <f t="shared" si="1"/>
        <v>55.6</v>
      </c>
      <c r="G7" s="133">
        <v>110000</v>
      </c>
      <c r="H7" s="133">
        <v>54282.22</v>
      </c>
      <c r="I7" s="54"/>
      <c r="J7" s="55">
        <f t="shared" si="2"/>
        <v>49.3</v>
      </c>
      <c r="K7" s="53">
        <v>120000</v>
      </c>
      <c r="L7" s="54">
        <v>120482.22</v>
      </c>
      <c r="M7" s="54"/>
      <c r="N7" s="55">
        <f t="shared" si="3"/>
        <v>100.4</v>
      </c>
      <c r="O7" s="27">
        <f t="shared" si="0"/>
        <v>109.5</v>
      </c>
    </row>
    <row r="8" spans="1:15" ht="15.75" customHeight="1">
      <c r="A8" s="168" t="s">
        <v>20</v>
      </c>
      <c r="B8" s="133">
        <v>12000</v>
      </c>
      <c r="C8" s="133">
        <v>12000</v>
      </c>
      <c r="D8" s="133">
        <v>9982.1</v>
      </c>
      <c r="E8" s="54"/>
      <c r="F8" s="55">
        <f t="shared" si="1"/>
        <v>83.2</v>
      </c>
      <c r="G8" s="133">
        <v>12000</v>
      </c>
      <c r="H8" s="133">
        <v>12150.1</v>
      </c>
      <c r="I8" s="54"/>
      <c r="J8" s="55">
        <f t="shared" si="2"/>
        <v>101.3</v>
      </c>
      <c r="K8" s="53">
        <v>20000</v>
      </c>
      <c r="L8" s="54">
        <v>20013.1</v>
      </c>
      <c r="M8" s="54"/>
      <c r="N8" s="55">
        <f t="shared" si="3"/>
        <v>100.1</v>
      </c>
      <c r="O8" s="27">
        <f t="shared" si="0"/>
        <v>166.8</v>
      </c>
    </row>
    <row r="9" spans="1:15" ht="15.75" customHeight="1">
      <c r="A9" s="168" t="s">
        <v>21</v>
      </c>
      <c r="B9" s="133">
        <v>15000</v>
      </c>
      <c r="C9" s="133">
        <v>15000</v>
      </c>
      <c r="D9" s="133">
        <v>5837.1</v>
      </c>
      <c r="E9" s="54"/>
      <c r="F9" s="55">
        <f t="shared" si="1"/>
        <v>38.9</v>
      </c>
      <c r="G9" s="133">
        <v>15000</v>
      </c>
      <c r="H9" s="133">
        <v>5837.1</v>
      </c>
      <c r="I9" s="54"/>
      <c r="J9" s="55">
        <f t="shared" si="2"/>
        <v>38.9</v>
      </c>
      <c r="K9" s="53">
        <v>30000</v>
      </c>
      <c r="L9" s="54">
        <v>29337.1</v>
      </c>
      <c r="M9" s="54"/>
      <c r="N9" s="55">
        <f t="shared" si="3"/>
        <v>97.8</v>
      </c>
      <c r="O9" s="27">
        <f t="shared" si="0"/>
        <v>195.6</v>
      </c>
    </row>
    <row r="10" spans="1:15" ht="15.75" customHeight="1">
      <c r="A10" s="168" t="s">
        <v>22</v>
      </c>
      <c r="B10" s="133">
        <v>0</v>
      </c>
      <c r="C10" s="133">
        <v>0</v>
      </c>
      <c r="D10" s="133">
        <v>0</v>
      </c>
      <c r="E10" s="54"/>
      <c r="F10" s="55" t="e">
        <f t="shared" si="1"/>
        <v>#DIV/0!</v>
      </c>
      <c r="G10" s="133">
        <v>0</v>
      </c>
      <c r="H10" s="133">
        <v>0</v>
      </c>
      <c r="I10" s="54"/>
      <c r="J10" s="55" t="e">
        <f t="shared" si="2"/>
        <v>#DIV/0!</v>
      </c>
      <c r="K10" s="133">
        <v>0</v>
      </c>
      <c r="L10" s="133">
        <v>0</v>
      </c>
      <c r="M10" s="54"/>
      <c r="N10" s="55" t="e">
        <f t="shared" si="3"/>
        <v>#DIV/0!</v>
      </c>
      <c r="O10" s="27" t="e">
        <f t="shared" si="0"/>
        <v>#DIV/0!</v>
      </c>
    </row>
    <row r="11" spans="1:15" ht="15.75" customHeight="1">
      <c r="A11" s="168" t="s">
        <v>23</v>
      </c>
      <c r="B11" s="133">
        <v>0</v>
      </c>
      <c r="C11" s="133">
        <v>0</v>
      </c>
      <c r="D11" s="133">
        <v>0</v>
      </c>
      <c r="E11" s="54"/>
      <c r="F11" s="55" t="e">
        <f t="shared" si="1"/>
        <v>#DIV/0!</v>
      </c>
      <c r="G11" s="133">
        <v>0</v>
      </c>
      <c r="H11" s="133">
        <v>0</v>
      </c>
      <c r="I11" s="54"/>
      <c r="J11" s="55" t="e">
        <f t="shared" si="2"/>
        <v>#DIV/0!</v>
      </c>
      <c r="K11" s="133">
        <v>0</v>
      </c>
      <c r="L11" s="133">
        <v>0</v>
      </c>
      <c r="M11" s="54"/>
      <c r="N11" s="55" t="e">
        <f t="shared" si="3"/>
        <v>#DIV/0!</v>
      </c>
      <c r="O11" s="27" t="e">
        <f t="shared" si="0"/>
        <v>#DIV/0!</v>
      </c>
    </row>
    <row r="12" spans="1:15" ht="15.75" customHeight="1">
      <c r="A12" s="168" t="s">
        <v>24</v>
      </c>
      <c r="B12" s="133">
        <v>45000</v>
      </c>
      <c r="C12" s="133">
        <v>45000</v>
      </c>
      <c r="D12" s="133">
        <v>28560</v>
      </c>
      <c r="E12" s="54"/>
      <c r="F12" s="55">
        <f t="shared" si="1"/>
        <v>63.5</v>
      </c>
      <c r="G12" s="133">
        <v>45000</v>
      </c>
      <c r="H12" s="133">
        <v>36020</v>
      </c>
      <c r="I12" s="54"/>
      <c r="J12" s="55">
        <f t="shared" si="2"/>
        <v>80</v>
      </c>
      <c r="K12" s="53">
        <v>45000</v>
      </c>
      <c r="L12" s="54">
        <v>43488</v>
      </c>
      <c r="M12" s="54"/>
      <c r="N12" s="55">
        <f t="shared" si="3"/>
        <v>96.6</v>
      </c>
      <c r="O12" s="27">
        <f t="shared" si="0"/>
        <v>96.6</v>
      </c>
    </row>
    <row r="13" spans="1:15" ht="15.75" customHeight="1">
      <c r="A13" s="168" t="s">
        <v>25</v>
      </c>
      <c r="B13" s="133">
        <v>40000</v>
      </c>
      <c r="C13" s="133">
        <v>40000</v>
      </c>
      <c r="D13" s="133">
        <v>30365</v>
      </c>
      <c r="E13" s="54"/>
      <c r="F13" s="55">
        <f t="shared" si="1"/>
        <v>75.9</v>
      </c>
      <c r="G13" s="133">
        <v>40000</v>
      </c>
      <c r="H13" s="133">
        <v>35970</v>
      </c>
      <c r="I13" s="54"/>
      <c r="J13" s="55">
        <f t="shared" si="2"/>
        <v>89.9</v>
      </c>
      <c r="K13" s="53">
        <v>40000</v>
      </c>
      <c r="L13" s="54">
        <v>37133</v>
      </c>
      <c r="M13" s="54"/>
      <c r="N13" s="55">
        <f t="shared" si="3"/>
        <v>92.8</v>
      </c>
      <c r="O13" s="27">
        <f t="shared" si="0"/>
        <v>92.8</v>
      </c>
    </row>
    <row r="14" spans="1:15" ht="15.75" customHeight="1">
      <c r="A14" s="168" t="s">
        <v>26</v>
      </c>
      <c r="B14" s="133">
        <v>2000</v>
      </c>
      <c r="C14" s="133">
        <v>2000</v>
      </c>
      <c r="D14" s="133">
        <v>965</v>
      </c>
      <c r="E14" s="54"/>
      <c r="F14" s="55">
        <f t="shared" si="1"/>
        <v>48.3</v>
      </c>
      <c r="G14" s="133">
        <v>2000</v>
      </c>
      <c r="H14" s="133">
        <v>1222</v>
      </c>
      <c r="I14" s="54"/>
      <c r="J14" s="55">
        <f t="shared" si="2"/>
        <v>61.1</v>
      </c>
      <c r="K14" s="53">
        <v>2000</v>
      </c>
      <c r="L14" s="54">
        <v>1222</v>
      </c>
      <c r="M14" s="54"/>
      <c r="N14" s="55">
        <f t="shared" si="3"/>
        <v>61.1</v>
      </c>
      <c r="O14" s="27">
        <f t="shared" si="0"/>
        <v>61.1</v>
      </c>
    </row>
    <row r="15" spans="1:15" ht="15.75" customHeight="1">
      <c r="A15" s="168" t="s">
        <v>27</v>
      </c>
      <c r="B15" s="133">
        <v>292000</v>
      </c>
      <c r="C15" s="133">
        <v>302000</v>
      </c>
      <c r="D15" s="133">
        <v>168978.52</v>
      </c>
      <c r="E15" s="54"/>
      <c r="F15" s="55">
        <f t="shared" si="1"/>
        <v>56</v>
      </c>
      <c r="G15" s="133">
        <v>302000</v>
      </c>
      <c r="H15" s="133">
        <v>203128.52</v>
      </c>
      <c r="I15" s="54"/>
      <c r="J15" s="55">
        <f t="shared" si="2"/>
        <v>67.3</v>
      </c>
      <c r="K15" s="53">
        <v>290000</v>
      </c>
      <c r="L15" s="54">
        <v>289894.67</v>
      </c>
      <c r="M15" s="54"/>
      <c r="N15" s="55">
        <f t="shared" si="3"/>
        <v>100</v>
      </c>
      <c r="O15" s="27">
        <f t="shared" si="0"/>
        <v>99.3</v>
      </c>
    </row>
    <row r="16" spans="1:15" ht="15.75" customHeight="1">
      <c r="A16" s="168" t="s">
        <v>28</v>
      </c>
      <c r="B16" s="133">
        <v>5832165</v>
      </c>
      <c r="C16" s="133">
        <v>5832165</v>
      </c>
      <c r="D16" s="133">
        <v>2916232</v>
      </c>
      <c r="E16" s="54"/>
      <c r="F16" s="55">
        <f t="shared" si="1"/>
        <v>50</v>
      </c>
      <c r="G16" s="133">
        <v>5832165</v>
      </c>
      <c r="H16" s="133">
        <v>4216932</v>
      </c>
      <c r="I16" s="54"/>
      <c r="J16" s="55">
        <f t="shared" si="2"/>
        <v>72.3</v>
      </c>
      <c r="K16" s="53">
        <v>5733750</v>
      </c>
      <c r="L16" s="54">
        <v>5682397</v>
      </c>
      <c r="M16" s="54"/>
      <c r="N16" s="55">
        <f t="shared" si="3"/>
        <v>99.1</v>
      </c>
      <c r="O16" s="27">
        <f t="shared" si="0"/>
        <v>97.4</v>
      </c>
    </row>
    <row r="17" spans="1:15" ht="15.75" customHeight="1">
      <c r="A17" s="168" t="s">
        <v>29</v>
      </c>
      <c r="B17" s="133">
        <v>0</v>
      </c>
      <c r="C17" s="133">
        <v>0</v>
      </c>
      <c r="D17" s="133">
        <v>0</v>
      </c>
      <c r="E17" s="54"/>
      <c r="F17" s="55" t="e">
        <f t="shared" si="1"/>
        <v>#DIV/0!</v>
      </c>
      <c r="G17" s="133">
        <v>0</v>
      </c>
      <c r="H17" s="133">
        <v>0</v>
      </c>
      <c r="I17" s="54"/>
      <c r="J17" s="55" t="e">
        <f t="shared" si="2"/>
        <v>#DIV/0!</v>
      </c>
      <c r="K17" s="133">
        <v>0</v>
      </c>
      <c r="L17" s="133">
        <v>0</v>
      </c>
      <c r="M17" s="54"/>
      <c r="N17" s="55" t="e">
        <f t="shared" si="3"/>
        <v>#DIV/0!</v>
      </c>
      <c r="O17" s="27">
        <v>0</v>
      </c>
    </row>
    <row r="18" spans="1:15" ht="15.75" customHeight="1">
      <c r="A18" s="168" t="s">
        <v>30</v>
      </c>
      <c r="B18" s="133">
        <v>0</v>
      </c>
      <c r="C18" s="133">
        <v>0</v>
      </c>
      <c r="D18" s="133">
        <v>0</v>
      </c>
      <c r="E18" s="54"/>
      <c r="F18" s="55" t="e">
        <f t="shared" si="1"/>
        <v>#DIV/0!</v>
      </c>
      <c r="G18" s="133">
        <v>0</v>
      </c>
      <c r="H18" s="133">
        <v>0</v>
      </c>
      <c r="I18" s="54"/>
      <c r="J18" s="55" t="e">
        <f t="shared" si="2"/>
        <v>#DIV/0!</v>
      </c>
      <c r="K18" s="133">
        <v>0</v>
      </c>
      <c r="L18" s="133">
        <v>0</v>
      </c>
      <c r="M18" s="54"/>
      <c r="N18" s="55" t="e">
        <f t="shared" si="3"/>
        <v>#DIV/0!</v>
      </c>
      <c r="O18" s="27" t="e">
        <f t="shared" si="0"/>
        <v>#DIV/0!</v>
      </c>
    </row>
    <row r="19" spans="1:15" ht="15.75" customHeight="1">
      <c r="A19" s="168" t="s">
        <v>31</v>
      </c>
      <c r="B19" s="133">
        <v>0</v>
      </c>
      <c r="C19" s="133">
        <v>0</v>
      </c>
      <c r="D19" s="133">
        <v>0</v>
      </c>
      <c r="E19" s="54"/>
      <c r="F19" s="55" t="e">
        <f t="shared" si="1"/>
        <v>#DIV/0!</v>
      </c>
      <c r="G19" s="133">
        <v>0</v>
      </c>
      <c r="H19" s="133">
        <v>0</v>
      </c>
      <c r="I19" s="54"/>
      <c r="J19" s="55" t="e">
        <f t="shared" si="2"/>
        <v>#DIV/0!</v>
      </c>
      <c r="K19" s="133">
        <v>0</v>
      </c>
      <c r="L19" s="133">
        <v>0</v>
      </c>
      <c r="M19" s="54"/>
      <c r="N19" s="55" t="e">
        <f t="shared" si="3"/>
        <v>#DIV/0!</v>
      </c>
      <c r="O19" s="27" t="e">
        <f t="shared" si="0"/>
        <v>#DIV/0!</v>
      </c>
    </row>
    <row r="20" spans="1:15" ht="15.75" customHeight="1">
      <c r="A20" s="168" t="s">
        <v>32</v>
      </c>
      <c r="B20" s="133">
        <v>0</v>
      </c>
      <c r="C20" s="133">
        <v>0</v>
      </c>
      <c r="D20" s="133">
        <v>0</v>
      </c>
      <c r="E20" s="54"/>
      <c r="F20" s="55" t="e">
        <f t="shared" si="1"/>
        <v>#DIV/0!</v>
      </c>
      <c r="G20" s="133">
        <v>0</v>
      </c>
      <c r="H20" s="133">
        <v>0</v>
      </c>
      <c r="I20" s="54"/>
      <c r="J20" s="55" t="e">
        <f t="shared" si="2"/>
        <v>#DIV/0!</v>
      </c>
      <c r="K20" s="133">
        <v>0</v>
      </c>
      <c r="L20" s="133">
        <v>0</v>
      </c>
      <c r="M20" s="54"/>
      <c r="N20" s="55" t="e">
        <f t="shared" si="3"/>
        <v>#DIV/0!</v>
      </c>
      <c r="O20" s="27" t="e">
        <f t="shared" si="0"/>
        <v>#DIV/0!</v>
      </c>
    </row>
    <row r="21" spans="1:15" ht="15.75" customHeight="1">
      <c r="A21" s="168" t="s">
        <v>34</v>
      </c>
      <c r="B21" s="133">
        <v>0</v>
      </c>
      <c r="C21" s="133">
        <v>0</v>
      </c>
      <c r="D21" s="133">
        <v>0</v>
      </c>
      <c r="E21" s="54"/>
      <c r="F21" s="55" t="e">
        <f t="shared" si="1"/>
        <v>#DIV/0!</v>
      </c>
      <c r="G21" s="133">
        <v>0</v>
      </c>
      <c r="H21" s="133">
        <v>0</v>
      </c>
      <c r="I21" s="54"/>
      <c r="J21" s="55" t="e">
        <f t="shared" si="2"/>
        <v>#DIV/0!</v>
      </c>
      <c r="K21" s="133">
        <v>0</v>
      </c>
      <c r="L21" s="133">
        <v>0</v>
      </c>
      <c r="M21" s="54"/>
      <c r="N21" s="55" t="e">
        <f t="shared" si="3"/>
        <v>#DIV/0!</v>
      </c>
      <c r="O21" s="27" t="e">
        <f t="shared" si="0"/>
        <v>#DIV/0!</v>
      </c>
    </row>
    <row r="22" spans="1:15" ht="15.75" customHeight="1">
      <c r="A22" s="196" t="s">
        <v>90</v>
      </c>
      <c r="B22" s="27"/>
      <c r="C22" s="28"/>
      <c r="D22" s="77"/>
      <c r="E22" s="77"/>
      <c r="F22" s="30"/>
      <c r="G22" s="24"/>
      <c r="H22" s="77"/>
      <c r="I22" s="77"/>
      <c r="J22" s="30"/>
      <c r="K22" s="25"/>
      <c r="L22" s="77"/>
      <c r="M22" s="77"/>
      <c r="N22" s="30"/>
      <c r="O22" s="27" t="e">
        <f t="shared" si="0"/>
        <v>#DIV/0!</v>
      </c>
    </row>
    <row r="23" spans="1:15" ht="15.75" customHeight="1">
      <c r="A23" s="168" t="s">
        <v>35</v>
      </c>
      <c r="B23" s="133">
        <v>16798</v>
      </c>
      <c r="C23" s="133">
        <v>16798</v>
      </c>
      <c r="D23" s="133">
        <v>8647</v>
      </c>
      <c r="E23" s="54"/>
      <c r="F23" s="55">
        <f t="shared" si="1"/>
        <v>51.5</v>
      </c>
      <c r="G23" s="133">
        <v>16798</v>
      </c>
      <c r="H23" s="133">
        <v>13092</v>
      </c>
      <c r="I23" s="54"/>
      <c r="J23" s="55">
        <f t="shared" si="2"/>
        <v>77.9</v>
      </c>
      <c r="K23" s="53">
        <v>16798</v>
      </c>
      <c r="L23" s="54">
        <v>16991</v>
      </c>
      <c r="M23" s="54"/>
      <c r="N23" s="55">
        <f t="shared" si="3"/>
        <v>101.1</v>
      </c>
      <c r="O23" s="27">
        <f t="shared" si="0"/>
        <v>101.1</v>
      </c>
    </row>
    <row r="24" spans="1:15" ht="15.75" customHeight="1">
      <c r="A24" s="168" t="s">
        <v>36</v>
      </c>
      <c r="B24" s="133">
        <v>50199.5</v>
      </c>
      <c r="C24" s="133">
        <v>50199.5</v>
      </c>
      <c r="D24" s="133">
        <v>25099.74</v>
      </c>
      <c r="E24" s="54"/>
      <c r="F24" s="55">
        <f t="shared" si="1"/>
        <v>50</v>
      </c>
      <c r="G24" s="133">
        <v>50199.5</v>
      </c>
      <c r="H24" s="133">
        <v>37649.61</v>
      </c>
      <c r="I24" s="54"/>
      <c r="J24" s="55">
        <f t="shared" si="2"/>
        <v>75</v>
      </c>
      <c r="K24" s="53">
        <v>50199.5</v>
      </c>
      <c r="L24" s="54">
        <v>50199.48</v>
      </c>
      <c r="M24" s="54"/>
      <c r="N24" s="55">
        <f t="shared" si="3"/>
        <v>100</v>
      </c>
      <c r="O24" s="27">
        <f t="shared" si="0"/>
        <v>100</v>
      </c>
    </row>
    <row r="25" spans="1:15" ht="15.75" customHeight="1">
      <c r="A25" s="168" t="s">
        <v>37</v>
      </c>
      <c r="B25" s="133">
        <v>0</v>
      </c>
      <c r="C25" s="133">
        <v>0</v>
      </c>
      <c r="D25" s="133">
        <v>0</v>
      </c>
      <c r="E25" s="54"/>
      <c r="F25" s="55" t="e">
        <f t="shared" si="1"/>
        <v>#DIV/0!</v>
      </c>
      <c r="G25" s="133">
        <v>0</v>
      </c>
      <c r="H25" s="133">
        <v>0</v>
      </c>
      <c r="I25" s="54"/>
      <c r="J25" s="55" t="e">
        <f t="shared" si="2"/>
        <v>#DIV/0!</v>
      </c>
      <c r="K25" s="133">
        <v>0</v>
      </c>
      <c r="L25" s="133">
        <v>0</v>
      </c>
      <c r="M25" s="54"/>
      <c r="N25" s="55" t="e">
        <f t="shared" si="3"/>
        <v>#DIV/0!</v>
      </c>
      <c r="O25" s="27" t="e">
        <f t="shared" si="0"/>
        <v>#DIV/0!</v>
      </c>
    </row>
    <row r="26" spans="1:15" ht="15.75" customHeight="1">
      <c r="A26" s="168" t="s">
        <v>38</v>
      </c>
      <c r="B26" s="133">
        <v>0</v>
      </c>
      <c r="C26" s="133">
        <v>0</v>
      </c>
      <c r="D26" s="133">
        <v>0</v>
      </c>
      <c r="E26" s="54"/>
      <c r="F26" s="55" t="e">
        <f t="shared" si="1"/>
        <v>#DIV/0!</v>
      </c>
      <c r="G26" s="133">
        <v>0</v>
      </c>
      <c r="H26" s="133">
        <v>0</v>
      </c>
      <c r="I26" s="54"/>
      <c r="J26" s="55" t="e">
        <f t="shared" si="2"/>
        <v>#DIV/0!</v>
      </c>
      <c r="K26" s="133">
        <v>0</v>
      </c>
      <c r="L26" s="133">
        <v>0</v>
      </c>
      <c r="M26" s="54"/>
      <c r="N26" s="55" t="e">
        <f t="shared" si="3"/>
        <v>#DIV/0!</v>
      </c>
      <c r="O26" s="27" t="e">
        <f t="shared" si="0"/>
        <v>#DIV/0!</v>
      </c>
    </row>
    <row r="27" spans="1:15" ht="15.75" customHeight="1">
      <c r="A27" s="168" t="s">
        <v>39</v>
      </c>
      <c r="B27" s="133">
        <v>0</v>
      </c>
      <c r="C27" s="133">
        <v>0</v>
      </c>
      <c r="D27" s="133">
        <v>0</v>
      </c>
      <c r="E27" s="54"/>
      <c r="F27" s="55" t="e">
        <f t="shared" si="1"/>
        <v>#DIV/0!</v>
      </c>
      <c r="G27" s="133">
        <v>0</v>
      </c>
      <c r="H27" s="133">
        <v>0</v>
      </c>
      <c r="I27" s="54"/>
      <c r="J27" s="55" t="e">
        <f t="shared" si="2"/>
        <v>#DIV/0!</v>
      </c>
      <c r="K27" s="133">
        <v>0</v>
      </c>
      <c r="L27" s="133">
        <v>0</v>
      </c>
      <c r="M27" s="54"/>
      <c r="N27" s="55" t="e">
        <f t="shared" si="3"/>
        <v>#DIV/0!</v>
      </c>
      <c r="O27" s="27" t="e">
        <f t="shared" si="0"/>
        <v>#DIV/0!</v>
      </c>
    </row>
    <row r="28" spans="1:15" ht="15.75" customHeight="1">
      <c r="A28" s="168" t="s">
        <v>40</v>
      </c>
      <c r="B28" s="133">
        <v>0</v>
      </c>
      <c r="C28" s="133">
        <v>0</v>
      </c>
      <c r="D28" s="133">
        <v>0</v>
      </c>
      <c r="E28" s="54"/>
      <c r="F28" s="55" t="e">
        <f t="shared" si="1"/>
        <v>#DIV/0!</v>
      </c>
      <c r="G28" s="133">
        <v>0</v>
      </c>
      <c r="H28" s="133">
        <v>0</v>
      </c>
      <c r="I28" s="54"/>
      <c r="J28" s="55" t="e">
        <f t="shared" si="2"/>
        <v>#DIV/0!</v>
      </c>
      <c r="K28" s="133">
        <v>0</v>
      </c>
      <c r="L28" s="133">
        <v>0</v>
      </c>
      <c r="M28" s="54"/>
      <c r="N28" s="55" t="e">
        <f t="shared" si="3"/>
        <v>#DIV/0!</v>
      </c>
      <c r="O28" s="27" t="e">
        <f t="shared" si="0"/>
        <v>#DIV/0!</v>
      </c>
    </row>
    <row r="29" spans="1:15" ht="15.75" customHeight="1">
      <c r="A29" s="168" t="s">
        <v>41</v>
      </c>
      <c r="B29" s="133">
        <v>0</v>
      </c>
      <c r="C29" s="133">
        <v>0</v>
      </c>
      <c r="D29" s="133">
        <v>0</v>
      </c>
      <c r="E29" s="54"/>
      <c r="F29" s="55" t="e">
        <f t="shared" si="1"/>
        <v>#DIV/0!</v>
      </c>
      <c r="G29" s="133">
        <v>0</v>
      </c>
      <c r="H29" s="133">
        <v>0</v>
      </c>
      <c r="I29" s="54"/>
      <c r="J29" s="55" t="e">
        <f t="shared" si="2"/>
        <v>#DIV/0!</v>
      </c>
      <c r="K29" s="133">
        <v>0</v>
      </c>
      <c r="L29" s="133">
        <v>0</v>
      </c>
      <c r="M29" s="54"/>
      <c r="N29" s="55" t="e">
        <f t="shared" si="3"/>
        <v>#DIV/0!</v>
      </c>
      <c r="O29" s="27" t="e">
        <f t="shared" si="0"/>
        <v>#DIV/0!</v>
      </c>
    </row>
    <row r="30" spans="1:15" ht="15.75" customHeight="1">
      <c r="A30" s="168" t="s">
        <v>42</v>
      </c>
      <c r="B30" s="133">
        <v>0</v>
      </c>
      <c r="C30" s="133">
        <v>0</v>
      </c>
      <c r="D30" s="133">
        <v>0</v>
      </c>
      <c r="E30" s="140"/>
      <c r="F30" s="134" t="e">
        <f>ROUND((D30+E30)/(C30/100),1)</f>
        <v>#DIV/0!</v>
      </c>
      <c r="G30" s="133">
        <v>0</v>
      </c>
      <c r="H30" s="133">
        <v>0</v>
      </c>
      <c r="I30" s="140"/>
      <c r="J30" s="134" t="e">
        <f>ROUND((H30+I30)/(G30/100),1)</f>
        <v>#DIV/0!</v>
      </c>
      <c r="K30" s="133">
        <v>0</v>
      </c>
      <c r="L30" s="133">
        <v>0</v>
      </c>
      <c r="M30" s="140"/>
      <c r="N30" s="134" t="e">
        <f>ROUND((L30+M30)/(K30/100),1)</f>
        <v>#DIV/0!</v>
      </c>
      <c r="O30" s="27" t="e">
        <f>ROUND((L30+M30)/(B30/100),1)</f>
        <v>#DIV/0!</v>
      </c>
    </row>
    <row r="31" spans="1:15" ht="15.75" customHeight="1" thickBot="1">
      <c r="A31" s="196" t="s">
        <v>33</v>
      </c>
      <c r="B31" s="27"/>
      <c r="C31" s="28"/>
      <c r="D31" s="77"/>
      <c r="E31" s="77"/>
      <c r="F31" s="134" t="e">
        <f>ROUND((D31+E31)/(C31/100),1)</f>
        <v>#DIV/0!</v>
      </c>
      <c r="G31" s="24" t="s">
        <v>19</v>
      </c>
      <c r="H31" s="77"/>
      <c r="I31" s="77"/>
      <c r="J31" s="134" t="e">
        <f>ROUND((H31+I31)/(G31/100),1)</f>
        <v>#VALUE!</v>
      </c>
      <c r="K31" s="25" t="s">
        <v>19</v>
      </c>
      <c r="L31" s="77"/>
      <c r="M31" s="77"/>
      <c r="N31" s="134" t="e">
        <f>ROUND((L31+M31)/(K31/100),1)</f>
        <v>#VALUE!</v>
      </c>
      <c r="O31" s="31" t="e">
        <f t="shared" si="0"/>
        <v>#DIV/0!</v>
      </c>
    </row>
    <row r="32" spans="1:15" ht="15.75" customHeight="1" thickBot="1">
      <c r="A32" s="169" t="s">
        <v>43</v>
      </c>
      <c r="B32" s="133">
        <v>13000</v>
      </c>
      <c r="C32" s="133">
        <v>13000</v>
      </c>
      <c r="D32" s="133">
        <v>6102.5</v>
      </c>
      <c r="E32" s="141"/>
      <c r="F32" s="134">
        <f>ROUND((D32+E32)/(C32/100),1)</f>
        <v>46.9</v>
      </c>
      <c r="G32" s="133">
        <v>13000</v>
      </c>
      <c r="H32" s="133">
        <v>9215.5</v>
      </c>
      <c r="I32" s="141"/>
      <c r="J32" s="134">
        <f>ROUND((H32+I32)/(G32/100),1)</f>
        <v>70.9</v>
      </c>
      <c r="K32" s="53">
        <v>13000</v>
      </c>
      <c r="L32" s="141">
        <v>11503.5</v>
      </c>
      <c r="M32" s="141"/>
      <c r="N32" s="134">
        <f>ROUND((L32+M32)/(K32/100),1)</f>
        <v>88.5</v>
      </c>
      <c r="O32" s="43">
        <f t="shared" si="0"/>
        <v>88.5</v>
      </c>
    </row>
    <row r="33" spans="1:15" ht="13.5" thickBot="1">
      <c r="A33" s="170" t="s">
        <v>44</v>
      </c>
      <c r="B33" s="135">
        <f>SUM(B5:B32)</f>
        <v>6737093</v>
      </c>
      <c r="C33" s="136">
        <f>SUM(C5:C32)</f>
        <v>6747093</v>
      </c>
      <c r="D33" s="137">
        <f>SUM(D5:D32)</f>
        <v>3415903.7600000002</v>
      </c>
      <c r="E33" s="138">
        <f>SUM(E5:E30)</f>
        <v>0</v>
      </c>
      <c r="F33" s="110">
        <f t="shared" si="1"/>
        <v>50.6</v>
      </c>
      <c r="G33" s="135">
        <f>SUM(G5:G32)</f>
        <v>6747093</v>
      </c>
      <c r="H33" s="137">
        <f>SUM(H5:H32)</f>
        <v>4835226.65</v>
      </c>
      <c r="I33" s="137">
        <f>SUM(I5:I30)</f>
        <v>0</v>
      </c>
      <c r="J33" s="110">
        <f t="shared" si="2"/>
        <v>71.7</v>
      </c>
      <c r="K33" s="135">
        <f>SUM(K5:K32)</f>
        <v>6670478</v>
      </c>
      <c r="L33" s="137">
        <f>SUM(L5:L32)</f>
        <v>6664896.17</v>
      </c>
      <c r="M33" s="138">
        <f>SUM(M5:M30)</f>
        <v>0</v>
      </c>
      <c r="N33" s="110">
        <f t="shared" si="3"/>
        <v>99.9</v>
      </c>
      <c r="O33" s="43">
        <f t="shared" si="0"/>
        <v>98.9</v>
      </c>
    </row>
    <row r="34" spans="1:14" ht="15">
      <c r="A34" s="171"/>
      <c r="B34" s="172"/>
      <c r="C34" s="172"/>
      <c r="D34" s="172"/>
      <c r="E34" s="172"/>
      <c r="F34" s="173"/>
      <c r="G34" s="172"/>
      <c r="H34" s="172"/>
      <c r="I34" s="172"/>
      <c r="J34" s="173"/>
      <c r="K34" s="172"/>
      <c r="L34" s="172"/>
      <c r="M34" s="172"/>
      <c r="N34" s="173"/>
    </row>
    <row r="36" spans="1:2" ht="15.75" customHeight="1" thickBot="1">
      <c r="A36" s="174" t="s">
        <v>45</v>
      </c>
      <c r="B36" s="174"/>
    </row>
    <row r="37" spans="1:4" ht="15.75" customHeight="1" thickBot="1">
      <c r="A37" s="175"/>
      <c r="B37" s="142" t="s">
        <v>10</v>
      </c>
      <c r="C37" s="115" t="s">
        <v>14</v>
      </c>
      <c r="D37" s="143" t="s">
        <v>15</v>
      </c>
    </row>
    <row r="38" spans="1:4" ht="15.75" customHeight="1">
      <c r="A38" s="176" t="s">
        <v>46</v>
      </c>
      <c r="B38" s="145">
        <v>269438.16</v>
      </c>
      <c r="C38" s="146">
        <v>256888.29</v>
      </c>
      <c r="D38" s="147">
        <v>244338.42</v>
      </c>
    </row>
    <row r="39" spans="1:4" ht="15.75" customHeight="1">
      <c r="A39" s="176" t="s">
        <v>47</v>
      </c>
      <c r="B39" s="144">
        <v>26206</v>
      </c>
      <c r="C39" s="148">
        <v>26206</v>
      </c>
      <c r="D39" s="149">
        <v>26206</v>
      </c>
    </row>
    <row r="40" spans="1:4" ht="15.75" customHeight="1">
      <c r="A40" s="176" t="s">
        <v>48</v>
      </c>
      <c r="B40" s="144">
        <v>79668</v>
      </c>
      <c r="C40" s="148">
        <v>85004</v>
      </c>
      <c r="D40" s="149">
        <v>88904</v>
      </c>
    </row>
    <row r="41" spans="1:4" ht="15.75" customHeight="1">
      <c r="A41" s="176" t="s">
        <v>49</v>
      </c>
      <c r="B41" s="144">
        <v>117527.21</v>
      </c>
      <c r="C41" s="148">
        <v>117527.21</v>
      </c>
      <c r="D41" s="148">
        <v>117527.21</v>
      </c>
    </row>
    <row r="42" spans="1:4" ht="15.75" customHeight="1">
      <c r="A42" s="176" t="s">
        <v>50</v>
      </c>
      <c r="B42" s="144">
        <v>0</v>
      </c>
      <c r="C42" s="148">
        <v>0</v>
      </c>
      <c r="D42" s="149">
        <v>0</v>
      </c>
    </row>
    <row r="43" spans="1:4" ht="15.75" customHeight="1" thickBot="1">
      <c r="A43" s="177" t="s">
        <v>51</v>
      </c>
      <c r="B43" s="150">
        <v>135084.84</v>
      </c>
      <c r="C43" s="151">
        <v>147634.71</v>
      </c>
      <c r="D43" s="152">
        <v>160184.58</v>
      </c>
    </row>
    <row r="44" ht="15.75" customHeight="1"/>
    <row r="45" ht="15.75" customHeight="1"/>
    <row r="46" ht="15.75" customHeight="1"/>
    <row r="47" spans="1:14" ht="15.75" customHeight="1" thickBot="1">
      <c r="A47" s="178" t="s">
        <v>52</v>
      </c>
      <c r="B47" s="178" t="s">
        <v>1</v>
      </c>
      <c r="C47" s="178"/>
      <c r="D47" s="153"/>
      <c r="E47" s="153"/>
      <c r="F47" s="178"/>
      <c r="G47" s="178"/>
      <c r="H47" s="153"/>
      <c r="I47" s="153"/>
      <c r="J47" s="178"/>
      <c r="K47" s="178"/>
      <c r="L47" s="153"/>
      <c r="M47" s="153"/>
      <c r="N47" s="178"/>
    </row>
    <row r="48" spans="1:15" ht="15.75" customHeight="1">
      <c r="A48" s="155" t="s">
        <v>2</v>
      </c>
      <c r="B48" s="156" t="s">
        <v>3</v>
      </c>
      <c r="C48" s="158" t="s">
        <v>4</v>
      </c>
      <c r="D48" s="179" t="s">
        <v>5</v>
      </c>
      <c r="E48" s="118"/>
      <c r="F48" s="180" t="s">
        <v>6</v>
      </c>
      <c r="G48" s="157" t="s">
        <v>4</v>
      </c>
      <c r="H48" s="129" t="s">
        <v>7</v>
      </c>
      <c r="I48" s="121"/>
      <c r="J48" s="180" t="s">
        <v>6</v>
      </c>
      <c r="K48" s="181" t="s">
        <v>4</v>
      </c>
      <c r="L48" s="129" t="s">
        <v>8</v>
      </c>
      <c r="M48" s="121"/>
      <c r="N48" s="180" t="s">
        <v>6</v>
      </c>
      <c r="O48" s="159" t="s">
        <v>91</v>
      </c>
    </row>
    <row r="49" spans="1:15" ht="15.75" customHeight="1" thickBot="1">
      <c r="A49" s="160"/>
      <c r="B49" s="161" t="s">
        <v>9</v>
      </c>
      <c r="C49" s="165" t="s">
        <v>10</v>
      </c>
      <c r="D49" s="182" t="s">
        <v>11</v>
      </c>
      <c r="E49" s="164" t="s">
        <v>12</v>
      </c>
      <c r="F49" s="183" t="s">
        <v>13</v>
      </c>
      <c r="G49" s="162" t="s">
        <v>14</v>
      </c>
      <c r="H49" s="163" t="s">
        <v>11</v>
      </c>
      <c r="I49" s="184" t="s">
        <v>12</v>
      </c>
      <c r="J49" s="183" t="s">
        <v>13</v>
      </c>
      <c r="K49" s="185" t="s">
        <v>15</v>
      </c>
      <c r="L49" s="163" t="s">
        <v>11</v>
      </c>
      <c r="M49" s="184" t="s">
        <v>12</v>
      </c>
      <c r="N49" s="183" t="s">
        <v>13</v>
      </c>
      <c r="O49" s="166" t="s">
        <v>92</v>
      </c>
    </row>
    <row r="50" spans="1:15" ht="15.75" customHeight="1">
      <c r="A50" s="186" t="s">
        <v>53</v>
      </c>
      <c r="B50" s="20"/>
      <c r="C50" s="21"/>
      <c r="D50" s="73"/>
      <c r="E50" s="74"/>
      <c r="F50" s="20" t="e">
        <f>ROUND((D50+E50)/(C50/100),1)</f>
        <v>#DIV/0!</v>
      </c>
      <c r="G50" s="21"/>
      <c r="H50" s="73"/>
      <c r="I50" s="74"/>
      <c r="J50" s="20" t="e">
        <f>ROUND((H50+I50)/(G50/100),1)</f>
        <v>#DIV/0!</v>
      </c>
      <c r="K50" s="75"/>
      <c r="L50" s="73"/>
      <c r="M50" s="74"/>
      <c r="N50" s="20" t="e">
        <f>ROUND((L50+M50)/(K50/100),1)</f>
        <v>#DIV/0!</v>
      </c>
      <c r="O50" s="20" t="e">
        <f aca="true" t="shared" si="4" ref="O50:O81">ROUND((L50+M50)/(B50/100),1)</f>
        <v>#DIV/0!</v>
      </c>
    </row>
    <row r="51" spans="1:15" ht="15.75" customHeight="1">
      <c r="A51" s="187" t="s">
        <v>54</v>
      </c>
      <c r="B51" s="27">
        <v>718200</v>
      </c>
      <c r="C51" s="28">
        <v>718200</v>
      </c>
      <c r="D51" s="28">
        <v>430865</v>
      </c>
      <c r="E51" s="78"/>
      <c r="F51" s="27">
        <f aca="true" t="shared" si="5" ref="F51:F81">ROUND((D51+E51)/(C51/100),1)</f>
        <v>60</v>
      </c>
      <c r="G51" s="28">
        <v>718200</v>
      </c>
      <c r="H51" s="28">
        <v>720999</v>
      </c>
      <c r="I51" s="78"/>
      <c r="J51" s="27">
        <f aca="true" t="shared" si="6" ref="J51:J81">ROUND((H51+I51)/(G51/100),1)</f>
        <v>100.4</v>
      </c>
      <c r="K51" s="79">
        <v>740000</v>
      </c>
      <c r="L51" s="77">
        <v>739279</v>
      </c>
      <c r="M51" s="78"/>
      <c r="N51" s="27">
        <f aca="true" t="shared" si="7" ref="N51:N81">ROUND((L51+M51)/(K51/100),1)</f>
        <v>99.9</v>
      </c>
      <c r="O51" s="20">
        <f t="shared" si="4"/>
        <v>102.9</v>
      </c>
    </row>
    <row r="52" spans="1:15" ht="15.75" customHeight="1">
      <c r="A52" s="187" t="s">
        <v>55</v>
      </c>
      <c r="B52" s="27"/>
      <c r="C52" s="28"/>
      <c r="D52" s="77"/>
      <c r="E52" s="78"/>
      <c r="F52" s="27" t="e">
        <f t="shared" si="5"/>
        <v>#DIV/0!</v>
      </c>
      <c r="G52" s="28"/>
      <c r="H52" s="77"/>
      <c r="I52" s="78"/>
      <c r="J52" s="27" t="e">
        <f t="shared" si="6"/>
        <v>#DIV/0!</v>
      </c>
      <c r="K52" s="79"/>
      <c r="L52" s="77"/>
      <c r="M52" s="78"/>
      <c r="N52" s="27" t="e">
        <f t="shared" si="7"/>
        <v>#DIV/0!</v>
      </c>
      <c r="O52" s="20" t="e">
        <f t="shared" si="4"/>
        <v>#DIV/0!</v>
      </c>
    </row>
    <row r="53" spans="1:15" ht="15.75" customHeight="1">
      <c r="A53" s="187" t="s">
        <v>56</v>
      </c>
      <c r="B53" s="27"/>
      <c r="C53" s="28"/>
      <c r="D53" s="77"/>
      <c r="E53" s="78"/>
      <c r="F53" s="27" t="e">
        <f t="shared" si="5"/>
        <v>#DIV/0!</v>
      </c>
      <c r="G53" s="28"/>
      <c r="H53" s="77"/>
      <c r="I53" s="78"/>
      <c r="J53" s="27" t="e">
        <f t="shared" si="6"/>
        <v>#DIV/0!</v>
      </c>
      <c r="K53" s="79"/>
      <c r="L53" s="77"/>
      <c r="M53" s="78"/>
      <c r="N53" s="27" t="e">
        <f t="shared" si="7"/>
        <v>#DIV/0!</v>
      </c>
      <c r="O53" s="20" t="e">
        <f t="shared" si="4"/>
        <v>#DIV/0!</v>
      </c>
    </row>
    <row r="54" spans="1:15" ht="15.75" customHeight="1">
      <c r="A54" s="187" t="s">
        <v>57</v>
      </c>
      <c r="B54" s="27"/>
      <c r="C54" s="28"/>
      <c r="D54" s="77"/>
      <c r="E54" s="78"/>
      <c r="F54" s="27" t="e">
        <f t="shared" si="5"/>
        <v>#DIV/0!</v>
      </c>
      <c r="G54" s="28"/>
      <c r="H54" s="77"/>
      <c r="I54" s="78"/>
      <c r="J54" s="27" t="e">
        <f t="shared" si="6"/>
        <v>#DIV/0!</v>
      </c>
      <c r="K54" s="79"/>
      <c r="L54" s="77"/>
      <c r="M54" s="78"/>
      <c r="N54" s="27" t="e">
        <f t="shared" si="7"/>
        <v>#DIV/0!</v>
      </c>
      <c r="O54" s="20" t="e">
        <f t="shared" si="4"/>
        <v>#DIV/0!</v>
      </c>
    </row>
    <row r="55" spans="1:15" ht="15.75" customHeight="1">
      <c r="A55" s="187" t="s">
        <v>58</v>
      </c>
      <c r="B55" s="27"/>
      <c r="C55" s="28"/>
      <c r="D55" s="77"/>
      <c r="E55" s="78"/>
      <c r="F55" s="27" t="e">
        <f t="shared" si="5"/>
        <v>#DIV/0!</v>
      </c>
      <c r="G55" s="28"/>
      <c r="H55" s="77"/>
      <c r="I55" s="78"/>
      <c r="J55" s="27" t="e">
        <f t="shared" si="6"/>
        <v>#DIV/0!</v>
      </c>
      <c r="K55" s="79"/>
      <c r="L55" s="77"/>
      <c r="M55" s="78"/>
      <c r="N55" s="27" t="e">
        <f t="shared" si="7"/>
        <v>#DIV/0!</v>
      </c>
      <c r="O55" s="20" t="e">
        <f t="shared" si="4"/>
        <v>#DIV/0!</v>
      </c>
    </row>
    <row r="56" spans="1:15" ht="15.75" customHeight="1">
      <c r="A56" s="187" t="s">
        <v>59</v>
      </c>
      <c r="B56" s="27"/>
      <c r="C56" s="28"/>
      <c r="D56" s="77"/>
      <c r="E56" s="78"/>
      <c r="F56" s="27" t="e">
        <f t="shared" si="5"/>
        <v>#DIV/0!</v>
      </c>
      <c r="G56" s="28"/>
      <c r="H56" s="77"/>
      <c r="I56" s="78"/>
      <c r="J56" s="27" t="e">
        <f t="shared" si="6"/>
        <v>#DIV/0!</v>
      </c>
      <c r="K56" s="79"/>
      <c r="L56" s="77"/>
      <c r="M56" s="78"/>
      <c r="N56" s="27" t="e">
        <f t="shared" si="7"/>
        <v>#DIV/0!</v>
      </c>
      <c r="O56" s="20" t="e">
        <f t="shared" si="4"/>
        <v>#DIV/0!</v>
      </c>
    </row>
    <row r="57" spans="1:15" ht="15.75" customHeight="1">
      <c r="A57" s="187" t="s">
        <v>60</v>
      </c>
      <c r="B57" s="27"/>
      <c r="C57" s="28"/>
      <c r="D57" s="77"/>
      <c r="E57" s="78"/>
      <c r="F57" s="27" t="e">
        <f t="shared" si="5"/>
        <v>#DIV/0!</v>
      </c>
      <c r="G57" s="28"/>
      <c r="H57" s="77"/>
      <c r="I57" s="78"/>
      <c r="J57" s="27" t="e">
        <f t="shared" si="6"/>
        <v>#DIV/0!</v>
      </c>
      <c r="K57" s="79"/>
      <c r="L57" s="77"/>
      <c r="M57" s="78"/>
      <c r="N57" s="27" t="e">
        <f t="shared" si="7"/>
        <v>#DIV/0!</v>
      </c>
      <c r="O57" s="20" t="e">
        <f t="shared" si="4"/>
        <v>#DIV/0!</v>
      </c>
    </row>
    <row r="58" spans="1:15" ht="15.75" customHeight="1">
      <c r="A58" s="187" t="s">
        <v>61</v>
      </c>
      <c r="B58" s="27"/>
      <c r="C58" s="28"/>
      <c r="D58" s="77"/>
      <c r="E58" s="78"/>
      <c r="F58" s="27" t="e">
        <f t="shared" si="5"/>
        <v>#DIV/0!</v>
      </c>
      <c r="G58" s="28"/>
      <c r="H58" s="77"/>
      <c r="I58" s="78"/>
      <c r="J58" s="27" t="e">
        <f t="shared" si="6"/>
        <v>#DIV/0!</v>
      </c>
      <c r="K58" s="79"/>
      <c r="L58" s="77"/>
      <c r="M58" s="78"/>
      <c r="N58" s="27" t="e">
        <f t="shared" si="7"/>
        <v>#DIV/0!</v>
      </c>
      <c r="O58" s="20" t="e">
        <f t="shared" si="4"/>
        <v>#DIV/0!</v>
      </c>
    </row>
    <row r="59" spans="1:15" ht="15.75" customHeight="1">
      <c r="A59" s="187" t="s">
        <v>62</v>
      </c>
      <c r="B59" s="27"/>
      <c r="C59" s="28"/>
      <c r="D59" s="77"/>
      <c r="E59" s="78"/>
      <c r="F59" s="27" t="e">
        <f t="shared" si="5"/>
        <v>#DIV/0!</v>
      </c>
      <c r="G59" s="28"/>
      <c r="H59" s="77"/>
      <c r="I59" s="78"/>
      <c r="J59" s="27" t="e">
        <f t="shared" si="6"/>
        <v>#DIV/0!</v>
      </c>
      <c r="K59" s="79"/>
      <c r="L59" s="77"/>
      <c r="M59" s="78"/>
      <c r="N59" s="27" t="e">
        <f t="shared" si="7"/>
        <v>#DIV/0!</v>
      </c>
      <c r="O59" s="20" t="e">
        <f t="shared" si="4"/>
        <v>#DIV/0!</v>
      </c>
    </row>
    <row r="60" spans="1:15" ht="15.75" customHeight="1">
      <c r="A60" s="187" t="s">
        <v>63</v>
      </c>
      <c r="B60" s="27"/>
      <c r="C60" s="28"/>
      <c r="D60" s="77"/>
      <c r="E60" s="78"/>
      <c r="F60" s="27" t="e">
        <f t="shared" si="5"/>
        <v>#DIV/0!</v>
      </c>
      <c r="G60" s="28"/>
      <c r="H60" s="77"/>
      <c r="I60" s="78"/>
      <c r="J60" s="27" t="e">
        <f t="shared" si="6"/>
        <v>#DIV/0!</v>
      </c>
      <c r="K60" s="79"/>
      <c r="L60" s="77"/>
      <c r="M60" s="78"/>
      <c r="N60" s="27" t="e">
        <f t="shared" si="7"/>
        <v>#DIV/0!</v>
      </c>
      <c r="O60" s="20" t="e">
        <f t="shared" si="4"/>
        <v>#DIV/0!</v>
      </c>
    </row>
    <row r="61" spans="1:15" ht="15.75" customHeight="1">
      <c r="A61" s="187" t="s">
        <v>64</v>
      </c>
      <c r="B61" s="27"/>
      <c r="C61" s="28"/>
      <c r="D61" s="77"/>
      <c r="E61" s="78"/>
      <c r="F61" s="27" t="e">
        <f t="shared" si="5"/>
        <v>#DIV/0!</v>
      </c>
      <c r="G61" s="28"/>
      <c r="H61" s="77"/>
      <c r="I61" s="78"/>
      <c r="J61" s="27" t="e">
        <f t="shared" si="6"/>
        <v>#DIV/0!</v>
      </c>
      <c r="K61" s="79"/>
      <c r="L61" s="77"/>
      <c r="M61" s="78"/>
      <c r="N61" s="27" t="e">
        <f t="shared" si="7"/>
        <v>#DIV/0!</v>
      </c>
      <c r="O61" s="20" t="e">
        <f t="shared" si="4"/>
        <v>#DIV/0!</v>
      </c>
    </row>
    <row r="62" spans="1:15" ht="15.75" customHeight="1">
      <c r="A62" s="187" t="s">
        <v>65</v>
      </c>
      <c r="B62" s="27"/>
      <c r="C62" s="28"/>
      <c r="D62" s="77"/>
      <c r="E62" s="78"/>
      <c r="F62" s="27" t="e">
        <f t="shared" si="5"/>
        <v>#DIV/0!</v>
      </c>
      <c r="G62" s="28"/>
      <c r="H62" s="77"/>
      <c r="I62" s="78"/>
      <c r="J62" s="27" t="e">
        <f t="shared" si="6"/>
        <v>#DIV/0!</v>
      </c>
      <c r="K62" s="79"/>
      <c r="L62" s="77"/>
      <c r="M62" s="78"/>
      <c r="N62" s="27" t="e">
        <f t="shared" si="7"/>
        <v>#DIV/0!</v>
      </c>
      <c r="O62" s="20" t="e">
        <f t="shared" si="4"/>
        <v>#DIV/0!</v>
      </c>
    </row>
    <row r="63" spans="1:15" ht="15.75" customHeight="1">
      <c r="A63" s="187" t="s">
        <v>66</v>
      </c>
      <c r="B63" s="27"/>
      <c r="C63" s="28"/>
      <c r="D63" s="77"/>
      <c r="E63" s="78"/>
      <c r="F63" s="27" t="e">
        <f t="shared" si="5"/>
        <v>#DIV/0!</v>
      </c>
      <c r="G63" s="28"/>
      <c r="H63" s="77"/>
      <c r="I63" s="78"/>
      <c r="J63" s="27" t="e">
        <f t="shared" si="6"/>
        <v>#DIV/0!</v>
      </c>
      <c r="K63" s="79"/>
      <c r="L63" s="77"/>
      <c r="M63" s="78"/>
      <c r="N63" s="27" t="e">
        <f t="shared" si="7"/>
        <v>#DIV/0!</v>
      </c>
      <c r="O63" s="20" t="e">
        <f t="shared" si="4"/>
        <v>#DIV/0!</v>
      </c>
    </row>
    <row r="64" spans="1:15" ht="15.75" customHeight="1">
      <c r="A64" s="187" t="s">
        <v>67</v>
      </c>
      <c r="B64" s="27"/>
      <c r="C64" s="28"/>
      <c r="D64" s="77"/>
      <c r="E64" s="78"/>
      <c r="F64" s="27" t="e">
        <f t="shared" si="5"/>
        <v>#DIV/0!</v>
      </c>
      <c r="G64" s="28"/>
      <c r="H64" s="77"/>
      <c r="I64" s="78"/>
      <c r="J64" s="27" t="e">
        <f t="shared" si="6"/>
        <v>#DIV/0!</v>
      </c>
      <c r="K64" s="79"/>
      <c r="L64" s="77"/>
      <c r="M64" s="78"/>
      <c r="N64" s="27" t="e">
        <f t="shared" si="7"/>
        <v>#DIV/0!</v>
      </c>
      <c r="O64" s="20" t="e">
        <f t="shared" si="4"/>
        <v>#DIV/0!</v>
      </c>
    </row>
    <row r="65" spans="1:15" ht="15.75" customHeight="1">
      <c r="A65" s="187" t="s">
        <v>68</v>
      </c>
      <c r="B65" s="27"/>
      <c r="C65" s="28"/>
      <c r="D65" s="77"/>
      <c r="E65" s="78"/>
      <c r="F65" s="27" t="e">
        <f t="shared" si="5"/>
        <v>#DIV/0!</v>
      </c>
      <c r="G65" s="28"/>
      <c r="H65" s="77"/>
      <c r="I65" s="78"/>
      <c r="J65" s="27" t="e">
        <f t="shared" si="6"/>
        <v>#DIV/0!</v>
      </c>
      <c r="K65" s="79"/>
      <c r="L65" s="77"/>
      <c r="M65" s="78"/>
      <c r="N65" s="27" t="e">
        <f t="shared" si="7"/>
        <v>#DIV/0!</v>
      </c>
      <c r="O65" s="20" t="e">
        <f t="shared" si="4"/>
        <v>#DIV/0!</v>
      </c>
    </row>
    <row r="66" spans="1:15" ht="15.75" customHeight="1">
      <c r="A66" s="187" t="s">
        <v>69</v>
      </c>
      <c r="B66" s="27"/>
      <c r="C66" s="28">
        <v>10000</v>
      </c>
      <c r="D66" s="28">
        <v>9875</v>
      </c>
      <c r="E66" s="78"/>
      <c r="F66" s="27">
        <f t="shared" si="5"/>
        <v>98.8</v>
      </c>
      <c r="G66" s="28">
        <v>10000</v>
      </c>
      <c r="H66" s="28">
        <v>9875</v>
      </c>
      <c r="I66" s="78"/>
      <c r="J66" s="27">
        <f t="shared" si="6"/>
        <v>98.8</v>
      </c>
      <c r="K66" s="79">
        <v>10000</v>
      </c>
      <c r="L66" s="77">
        <v>9875</v>
      </c>
      <c r="M66" s="78"/>
      <c r="N66" s="27">
        <f t="shared" si="7"/>
        <v>98.8</v>
      </c>
      <c r="O66" s="20" t="e">
        <f t="shared" si="4"/>
        <v>#DIV/0!</v>
      </c>
    </row>
    <row r="67" spans="1:15" ht="15.75" customHeight="1">
      <c r="A67" s="187" t="s">
        <v>70</v>
      </c>
      <c r="B67" s="27">
        <v>10000</v>
      </c>
      <c r="C67" s="28">
        <v>10000</v>
      </c>
      <c r="D67" s="28">
        <v>2771</v>
      </c>
      <c r="E67" s="78"/>
      <c r="F67" s="27">
        <f t="shared" si="5"/>
        <v>27.7</v>
      </c>
      <c r="G67" s="28">
        <v>10000</v>
      </c>
      <c r="H67" s="28">
        <v>4312.22</v>
      </c>
      <c r="I67" s="78"/>
      <c r="J67" s="27">
        <f t="shared" si="6"/>
        <v>43.1</v>
      </c>
      <c r="K67" s="79">
        <v>10000</v>
      </c>
      <c r="L67" s="77">
        <v>5831.09</v>
      </c>
      <c r="M67" s="78"/>
      <c r="N67" s="27">
        <f t="shared" si="7"/>
        <v>58.3</v>
      </c>
      <c r="O67" s="20">
        <f t="shared" si="4"/>
        <v>58.3</v>
      </c>
    </row>
    <row r="68" spans="1:15" ht="15.75" customHeight="1">
      <c r="A68" s="187" t="s">
        <v>71</v>
      </c>
      <c r="B68" s="27"/>
      <c r="C68" s="28"/>
      <c r="D68" s="77"/>
      <c r="E68" s="78"/>
      <c r="F68" s="27" t="e">
        <f t="shared" si="5"/>
        <v>#DIV/0!</v>
      </c>
      <c r="G68" s="28"/>
      <c r="H68" s="77"/>
      <c r="I68" s="78"/>
      <c r="J68" s="27" t="e">
        <f t="shared" si="6"/>
        <v>#DIV/0!</v>
      </c>
      <c r="K68" s="79"/>
      <c r="L68" s="77"/>
      <c r="M68" s="78"/>
      <c r="N68" s="27" t="e">
        <f t="shared" si="7"/>
        <v>#DIV/0!</v>
      </c>
      <c r="O68" s="20" t="e">
        <f t="shared" si="4"/>
        <v>#DIV/0!</v>
      </c>
    </row>
    <row r="69" spans="1:15" ht="15.75" customHeight="1">
      <c r="A69" s="187" t="s">
        <v>72</v>
      </c>
      <c r="B69" s="27"/>
      <c r="C69" s="28"/>
      <c r="D69" s="77"/>
      <c r="E69" s="78"/>
      <c r="F69" s="27" t="e">
        <f t="shared" si="5"/>
        <v>#DIV/0!</v>
      </c>
      <c r="G69" s="28"/>
      <c r="H69" s="77"/>
      <c r="I69" s="78"/>
      <c r="J69" s="27" t="e">
        <f t="shared" si="6"/>
        <v>#DIV/0!</v>
      </c>
      <c r="K69" s="79"/>
      <c r="L69" s="77"/>
      <c r="M69" s="78"/>
      <c r="N69" s="27" t="e">
        <f t="shared" si="7"/>
        <v>#DIV/0!</v>
      </c>
      <c r="O69" s="20" t="e">
        <f t="shared" si="4"/>
        <v>#DIV/0!</v>
      </c>
    </row>
    <row r="70" spans="1:15" ht="15.75" customHeight="1">
      <c r="A70" s="187" t="s">
        <v>73</v>
      </c>
      <c r="B70" s="27"/>
      <c r="C70" s="28"/>
      <c r="D70" s="77"/>
      <c r="E70" s="78"/>
      <c r="F70" s="27" t="e">
        <f t="shared" si="5"/>
        <v>#DIV/0!</v>
      </c>
      <c r="G70" s="28"/>
      <c r="H70" s="77"/>
      <c r="I70" s="78"/>
      <c r="J70" s="27" t="e">
        <f t="shared" si="6"/>
        <v>#DIV/0!</v>
      </c>
      <c r="K70" s="79"/>
      <c r="L70" s="77"/>
      <c r="M70" s="78"/>
      <c r="N70" s="27" t="e">
        <f t="shared" si="7"/>
        <v>#DIV/0!</v>
      </c>
      <c r="O70" s="20" t="e">
        <f t="shared" si="4"/>
        <v>#DIV/0!</v>
      </c>
    </row>
    <row r="71" spans="1:15" ht="15.75" customHeight="1">
      <c r="A71" s="188" t="s">
        <v>74</v>
      </c>
      <c r="B71" s="27">
        <f>SUM(B50:B70)</f>
        <v>728200</v>
      </c>
      <c r="C71" s="28">
        <f>SUM(C50:C70)</f>
        <v>738200</v>
      </c>
      <c r="D71" s="77">
        <f>SUM(D50:D70)</f>
        <v>443511</v>
      </c>
      <c r="E71" s="78">
        <f>SUM(E50:E70)</f>
        <v>0</v>
      </c>
      <c r="F71" s="27">
        <f t="shared" si="5"/>
        <v>60.1</v>
      </c>
      <c r="G71" s="28">
        <f>SUM(G50:G70)</f>
        <v>738200</v>
      </c>
      <c r="H71" s="77">
        <f>SUM(H50:H70)</f>
        <v>735186.22</v>
      </c>
      <c r="I71" s="78">
        <f>SUM(I50:I70)</f>
        <v>0</v>
      </c>
      <c r="J71" s="27">
        <f t="shared" si="6"/>
        <v>99.6</v>
      </c>
      <c r="K71" s="28">
        <f>SUM(K50:K70)</f>
        <v>760000</v>
      </c>
      <c r="L71" s="77">
        <f>SUM(L50:L70)</f>
        <v>754985.09</v>
      </c>
      <c r="M71" s="78">
        <f>SUM(M50:M70)</f>
        <v>0</v>
      </c>
      <c r="N71" s="27">
        <f t="shared" si="7"/>
        <v>99.3</v>
      </c>
      <c r="O71" s="20">
        <f t="shared" si="4"/>
        <v>103.7</v>
      </c>
    </row>
    <row r="72" spans="1:15" ht="15.75" customHeight="1">
      <c r="A72" s="187" t="s">
        <v>75</v>
      </c>
      <c r="B72" s="31"/>
      <c r="C72" s="32"/>
      <c r="D72" s="81"/>
      <c r="E72" s="82"/>
      <c r="F72" s="27" t="e">
        <f t="shared" si="5"/>
        <v>#DIV/0!</v>
      </c>
      <c r="G72" s="32"/>
      <c r="H72" s="81"/>
      <c r="I72" s="82"/>
      <c r="J72" s="27" t="e">
        <f t="shared" si="6"/>
        <v>#DIV/0!</v>
      </c>
      <c r="K72" s="114"/>
      <c r="L72" s="81"/>
      <c r="M72" s="82"/>
      <c r="N72" s="27" t="e">
        <f t="shared" si="7"/>
        <v>#DIV/0!</v>
      </c>
      <c r="O72" s="20" t="e">
        <f t="shared" si="4"/>
        <v>#DIV/0!</v>
      </c>
    </row>
    <row r="73" spans="1:15" ht="15.75" customHeight="1">
      <c r="A73" s="187" t="s">
        <v>76</v>
      </c>
      <c r="B73" s="31">
        <v>263930</v>
      </c>
      <c r="C73" s="32">
        <v>263930</v>
      </c>
      <c r="D73" s="81">
        <v>163112.31</v>
      </c>
      <c r="E73" s="82"/>
      <c r="F73" s="31">
        <f t="shared" si="5"/>
        <v>61.8</v>
      </c>
      <c r="G73" s="32">
        <v>263930</v>
      </c>
      <c r="H73" s="81">
        <v>213521.13</v>
      </c>
      <c r="I73" s="82"/>
      <c r="J73" s="31">
        <f t="shared" si="6"/>
        <v>80.9</v>
      </c>
      <c r="K73" s="114">
        <v>263930</v>
      </c>
      <c r="L73" s="81">
        <v>263930</v>
      </c>
      <c r="M73" s="82"/>
      <c r="N73" s="31">
        <f t="shared" si="7"/>
        <v>100</v>
      </c>
      <c r="O73" s="20">
        <f t="shared" si="4"/>
        <v>100</v>
      </c>
    </row>
    <row r="74" spans="1:15" ht="15.75" customHeight="1">
      <c r="A74" s="188" t="s">
        <v>77</v>
      </c>
      <c r="B74" s="83">
        <v>6000</v>
      </c>
      <c r="C74" s="84">
        <v>6000</v>
      </c>
      <c r="D74" s="85">
        <v>0</v>
      </c>
      <c r="E74" s="86"/>
      <c r="F74" s="31">
        <f t="shared" si="5"/>
        <v>0</v>
      </c>
      <c r="G74" s="84">
        <v>6000</v>
      </c>
      <c r="H74" s="85">
        <v>6000</v>
      </c>
      <c r="I74" s="86"/>
      <c r="J74" s="31">
        <f t="shared" si="6"/>
        <v>100</v>
      </c>
      <c r="K74" s="84">
        <v>6000</v>
      </c>
      <c r="L74" s="85">
        <v>6000</v>
      </c>
      <c r="M74" s="86"/>
      <c r="N74" s="31">
        <f t="shared" si="7"/>
        <v>100</v>
      </c>
      <c r="O74" s="20">
        <f t="shared" si="4"/>
        <v>100</v>
      </c>
    </row>
    <row r="75" spans="1:15" ht="15.75" customHeight="1">
      <c r="A75" s="187" t="s">
        <v>78</v>
      </c>
      <c r="B75" s="27">
        <v>5738963</v>
      </c>
      <c r="C75" s="28">
        <v>5738963</v>
      </c>
      <c r="D75" s="77">
        <v>3231681</v>
      </c>
      <c r="E75" s="78"/>
      <c r="F75" s="31">
        <f t="shared" si="5"/>
        <v>56.3</v>
      </c>
      <c r="G75" s="28">
        <v>5738963</v>
      </c>
      <c r="H75" s="77">
        <v>4141854</v>
      </c>
      <c r="I75" s="78"/>
      <c r="J75" s="31">
        <f t="shared" si="6"/>
        <v>72.2</v>
      </c>
      <c r="K75" s="28">
        <v>5640548</v>
      </c>
      <c r="L75" s="77">
        <v>5640548</v>
      </c>
      <c r="M75" s="78"/>
      <c r="N75" s="31">
        <f t="shared" si="7"/>
        <v>100</v>
      </c>
      <c r="O75" s="20">
        <f t="shared" si="4"/>
        <v>98.3</v>
      </c>
    </row>
    <row r="76" spans="1:15" ht="15.75" customHeight="1">
      <c r="A76" s="187" t="s">
        <v>79</v>
      </c>
      <c r="B76" s="27"/>
      <c r="C76" s="28"/>
      <c r="D76" s="77"/>
      <c r="E76" s="78"/>
      <c r="F76" s="27" t="e">
        <f t="shared" si="5"/>
        <v>#DIV/0!</v>
      </c>
      <c r="G76" s="28"/>
      <c r="H76" s="77"/>
      <c r="I76" s="78"/>
      <c r="J76" s="27" t="e">
        <f t="shared" si="6"/>
        <v>#DIV/0!</v>
      </c>
      <c r="K76" s="28"/>
      <c r="L76" s="77"/>
      <c r="M76" s="78"/>
      <c r="N76" s="27" t="e">
        <f t="shared" si="7"/>
        <v>#DIV/0!</v>
      </c>
      <c r="O76" s="20" t="e">
        <f t="shared" si="4"/>
        <v>#DIV/0!</v>
      </c>
    </row>
    <row r="77" spans="1:15" ht="15.75" customHeight="1">
      <c r="A77" s="187" t="s">
        <v>80</v>
      </c>
      <c r="B77" s="27"/>
      <c r="C77" s="28"/>
      <c r="D77" s="77"/>
      <c r="E77" s="78"/>
      <c r="F77" s="31" t="e">
        <f t="shared" si="5"/>
        <v>#DIV/0!</v>
      </c>
      <c r="G77" s="28"/>
      <c r="H77" s="77"/>
      <c r="I77" s="78"/>
      <c r="J77" s="31" t="e">
        <f t="shared" si="6"/>
        <v>#DIV/0!</v>
      </c>
      <c r="K77" s="28"/>
      <c r="L77" s="77"/>
      <c r="M77" s="78"/>
      <c r="N77" s="31" t="e">
        <f t="shared" si="7"/>
        <v>#DIV/0!</v>
      </c>
      <c r="O77" s="20" t="e">
        <f t="shared" si="4"/>
        <v>#DIV/0!</v>
      </c>
    </row>
    <row r="78" spans="1:15" ht="15.75" customHeight="1">
      <c r="A78" s="188" t="s">
        <v>81</v>
      </c>
      <c r="B78" s="27"/>
      <c r="C78" s="28"/>
      <c r="D78" s="77"/>
      <c r="E78" s="78"/>
      <c r="F78" s="31" t="e">
        <f t="shared" si="5"/>
        <v>#DIV/0!</v>
      </c>
      <c r="G78" s="28"/>
      <c r="H78" s="77"/>
      <c r="I78" s="78"/>
      <c r="J78" s="31" t="e">
        <f t="shared" si="6"/>
        <v>#DIV/0!</v>
      </c>
      <c r="K78" s="28"/>
      <c r="L78" s="77"/>
      <c r="M78" s="78"/>
      <c r="N78" s="31" t="e">
        <f t="shared" si="7"/>
        <v>#DIV/0!</v>
      </c>
      <c r="O78" s="20" t="e">
        <f t="shared" si="4"/>
        <v>#DIV/0!</v>
      </c>
    </row>
    <row r="79" spans="1:15" ht="15.75" customHeight="1">
      <c r="A79" s="188" t="s">
        <v>82</v>
      </c>
      <c r="B79" s="27">
        <f>SUM(B73:B78)</f>
        <v>6008893</v>
      </c>
      <c r="C79" s="28">
        <f>SUM(C73:C78)</f>
        <v>6008893</v>
      </c>
      <c r="D79" s="77">
        <f>SUM(D73:D78)</f>
        <v>3394793.31</v>
      </c>
      <c r="E79" s="78">
        <f>SUM(E73:E78)</f>
        <v>0</v>
      </c>
      <c r="F79" s="27">
        <f t="shared" si="5"/>
        <v>56.5</v>
      </c>
      <c r="G79" s="28">
        <f>SUM(G73:G78)</f>
        <v>6008893</v>
      </c>
      <c r="H79" s="77">
        <f>SUM(H73:H78)</f>
        <v>4361375.13</v>
      </c>
      <c r="I79" s="78">
        <f>SUM(I73:I78)</f>
        <v>0</v>
      </c>
      <c r="J79" s="27">
        <f t="shared" si="6"/>
        <v>72.6</v>
      </c>
      <c r="K79" s="28">
        <f>SUM(K73:K78)</f>
        <v>5910478</v>
      </c>
      <c r="L79" s="77">
        <f>SUM(L73:L78)</f>
        <v>5910478</v>
      </c>
      <c r="M79" s="78">
        <f>SUM(M73:M78)</f>
        <v>0</v>
      </c>
      <c r="N79" s="27">
        <f t="shared" si="7"/>
        <v>100</v>
      </c>
      <c r="O79" s="20">
        <f t="shared" si="4"/>
        <v>98.4</v>
      </c>
    </row>
    <row r="80" spans="1:15" ht="15.75" customHeight="1" thickBot="1">
      <c r="A80" s="189" t="s">
        <v>83</v>
      </c>
      <c r="B80" s="31">
        <f>B71+B79</f>
        <v>6737093</v>
      </c>
      <c r="C80" s="32">
        <f>C71+C79</f>
        <v>6747093</v>
      </c>
      <c r="D80" s="81">
        <f>D71+D79</f>
        <v>3838304.31</v>
      </c>
      <c r="E80" s="82">
        <f>E71+E79</f>
        <v>0</v>
      </c>
      <c r="F80" s="31">
        <f t="shared" si="5"/>
        <v>56.9</v>
      </c>
      <c r="G80" s="32">
        <f>G71+G79</f>
        <v>6747093</v>
      </c>
      <c r="H80" s="81">
        <f>H71+H79</f>
        <v>5096561.35</v>
      </c>
      <c r="I80" s="81">
        <f>I71+I79</f>
        <v>0</v>
      </c>
      <c r="J80" s="31">
        <f t="shared" si="6"/>
        <v>75.5</v>
      </c>
      <c r="K80" s="32">
        <f>K71+K79</f>
        <v>6670478</v>
      </c>
      <c r="L80" s="81">
        <f>L71+L79</f>
        <v>6665463.09</v>
      </c>
      <c r="M80" s="82">
        <f>M71+M79</f>
        <v>0</v>
      </c>
      <c r="N80" s="31">
        <f t="shared" si="7"/>
        <v>99.9</v>
      </c>
      <c r="O80" s="99">
        <f t="shared" si="4"/>
        <v>98.9</v>
      </c>
    </row>
    <row r="81" spans="1:15" ht="15.75" customHeight="1" thickBot="1">
      <c r="A81" s="190" t="s">
        <v>84</v>
      </c>
      <c r="B81" s="43">
        <f>B80-'[1]Náklady'!B77</f>
        <v>6737093</v>
      </c>
      <c r="C81" s="43">
        <f>C80-'[1]Náklady'!C77</f>
        <v>6747093</v>
      </c>
      <c r="D81" s="43">
        <f>D80-'[1]Náklady'!D77</f>
        <v>3838304.31</v>
      </c>
      <c r="E81" s="43">
        <f>E80-'[1]Náklady'!E77</f>
        <v>0</v>
      </c>
      <c r="F81" s="43">
        <f t="shared" si="5"/>
        <v>56.9</v>
      </c>
      <c r="G81" s="43">
        <f>G80-'[1]Náklady'!G77</f>
        <v>6747093</v>
      </c>
      <c r="H81" s="43">
        <f>H80-'[1]Náklady'!H77</f>
        <v>5096561.35</v>
      </c>
      <c r="I81" s="43">
        <f>I80-'[1]Náklady'!I77</f>
        <v>0</v>
      </c>
      <c r="J81" s="43">
        <f t="shared" si="6"/>
        <v>75.5</v>
      </c>
      <c r="K81" s="43">
        <f>K80-'[1]Náklady'!K77</f>
        <v>6670478</v>
      </c>
      <c r="L81" s="43">
        <f>L80-'[1]Náklady'!L77</f>
        <v>6665463.09</v>
      </c>
      <c r="M81" s="43">
        <f>M80-'[1]Náklady'!M77</f>
        <v>0</v>
      </c>
      <c r="N81" s="43">
        <f t="shared" si="7"/>
        <v>99.9</v>
      </c>
      <c r="O81" s="43">
        <f t="shared" si="4"/>
        <v>98.9</v>
      </c>
    </row>
    <row r="82" spans="1:15" s="191" customFormat="1" ht="15.75" customHeight="1" thickBot="1">
      <c r="A82" s="192" t="s">
        <v>93</v>
      </c>
      <c r="B82" s="194"/>
      <c r="C82" s="194"/>
      <c r="D82" s="195">
        <f>D81+E81</f>
        <v>3838304.31</v>
      </c>
      <c r="E82" s="194"/>
      <c r="F82" s="194"/>
      <c r="G82" s="194"/>
      <c r="H82" s="195">
        <f>H81+I81</f>
        <v>5096561.35</v>
      </c>
      <c r="I82" s="194"/>
      <c r="J82" s="194"/>
      <c r="K82" s="194"/>
      <c r="L82" s="195">
        <f>L81+M81</f>
        <v>6665463.09</v>
      </c>
      <c r="M82" s="194"/>
      <c r="N82" s="194"/>
      <c r="O82" s="193"/>
    </row>
    <row r="83" spans="1:15" ht="15.75" customHeight="1">
      <c r="A83" s="153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13"/>
    </row>
    <row r="84" spans="1:15" ht="15.75" customHeight="1">
      <c r="A84" s="153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13"/>
    </row>
    <row r="85" spans="1:15" ht="15.75" customHeight="1">
      <c r="A85" s="197" t="s">
        <v>85</v>
      </c>
      <c r="B85" s="198"/>
      <c r="C85" s="198"/>
      <c r="D85" s="198"/>
      <c r="E85" s="198"/>
      <c r="F85" s="198"/>
      <c r="G85" s="199" t="s">
        <v>103</v>
      </c>
      <c r="H85" s="198"/>
      <c r="I85" s="198"/>
      <c r="J85" s="198"/>
      <c r="K85" s="198"/>
      <c r="L85" s="198"/>
      <c r="M85" s="198"/>
      <c r="N85" s="198"/>
      <c r="O85" s="198"/>
    </row>
    <row r="86" spans="1:15" ht="15.75" customHeight="1" thickBot="1">
      <c r="A86" s="199"/>
      <c r="B86" s="198"/>
      <c r="C86" s="198"/>
      <c r="D86" s="198"/>
      <c r="E86" s="198"/>
      <c r="F86" s="198"/>
      <c r="G86" s="199" t="s">
        <v>94</v>
      </c>
      <c r="H86" s="198"/>
      <c r="I86" s="198"/>
      <c r="J86" s="198"/>
      <c r="K86" s="198"/>
      <c r="L86" s="198"/>
      <c r="M86" s="198"/>
      <c r="N86" s="198"/>
      <c r="O86" s="198"/>
    </row>
    <row r="87" spans="1:15" ht="15.75" customHeight="1">
      <c r="A87" s="200"/>
      <c r="B87" s="201" t="s">
        <v>10</v>
      </c>
      <c r="C87" s="202" t="s">
        <v>14</v>
      </c>
      <c r="D87" s="203" t="s">
        <v>15</v>
      </c>
      <c r="E87" s="204"/>
      <c r="F87" s="198"/>
      <c r="G87" s="199" t="s">
        <v>104</v>
      </c>
      <c r="H87" s="198"/>
      <c r="I87" s="198"/>
      <c r="J87" s="198"/>
      <c r="K87" s="198"/>
      <c r="L87" s="198"/>
      <c r="M87" s="198"/>
      <c r="N87" s="198"/>
      <c r="O87" s="198"/>
    </row>
    <row r="88" spans="1:15" ht="15.75" customHeight="1">
      <c r="A88" s="205" t="s">
        <v>86</v>
      </c>
      <c r="B88" s="206">
        <v>0</v>
      </c>
      <c r="C88" s="207">
        <v>10155</v>
      </c>
      <c r="D88" s="208">
        <v>0</v>
      </c>
      <c r="E88" s="204"/>
      <c r="F88" s="198"/>
      <c r="G88" s="199" t="s">
        <v>95</v>
      </c>
      <c r="H88" s="198"/>
      <c r="I88" s="198"/>
      <c r="J88" s="198"/>
      <c r="K88" s="198"/>
      <c r="L88" s="198"/>
      <c r="M88" s="198"/>
      <c r="N88" s="198"/>
      <c r="O88" s="198"/>
    </row>
    <row r="89" spans="1:15" ht="15.75" customHeight="1">
      <c r="A89" s="209" t="s">
        <v>87</v>
      </c>
      <c r="B89" s="206">
        <v>9700</v>
      </c>
      <c r="C89" s="207">
        <v>129475</v>
      </c>
      <c r="D89" s="208">
        <v>24920</v>
      </c>
      <c r="E89" s="204"/>
      <c r="F89" s="198"/>
      <c r="G89" s="199" t="s">
        <v>96</v>
      </c>
      <c r="H89" s="198"/>
      <c r="I89" s="198"/>
      <c r="J89" s="198"/>
      <c r="K89" s="198"/>
      <c r="L89" s="198"/>
      <c r="M89" s="198"/>
      <c r="N89" s="198"/>
      <c r="O89" s="198"/>
    </row>
    <row r="90" spans="1:15" ht="15.75" customHeight="1">
      <c r="A90" s="209" t="s">
        <v>88</v>
      </c>
      <c r="B90" s="206">
        <v>3679</v>
      </c>
      <c r="C90" s="207">
        <v>11306.5</v>
      </c>
      <c r="D90" s="208">
        <v>55108.18</v>
      </c>
      <c r="E90" s="204"/>
      <c r="F90" s="198"/>
      <c r="G90" s="199" t="s">
        <v>105</v>
      </c>
      <c r="H90" s="198"/>
      <c r="I90" s="198"/>
      <c r="J90" s="198"/>
      <c r="K90" s="198"/>
      <c r="L90" s="198"/>
      <c r="M90" s="198"/>
      <c r="N90" s="198"/>
      <c r="O90" s="198"/>
    </row>
    <row r="91" spans="1:15" ht="15.75" customHeight="1" thickBot="1">
      <c r="A91" s="210" t="s">
        <v>89</v>
      </c>
      <c r="B91" s="211">
        <v>0</v>
      </c>
      <c r="C91" s="212">
        <v>0</v>
      </c>
      <c r="D91" s="213">
        <v>0</v>
      </c>
      <c r="E91" s="204"/>
      <c r="F91" s="198"/>
      <c r="G91" s="199" t="s">
        <v>97</v>
      </c>
      <c r="H91" s="199"/>
      <c r="I91" s="199"/>
      <c r="J91" s="199"/>
      <c r="K91" s="199"/>
      <c r="L91" s="199"/>
      <c r="M91" s="199"/>
      <c r="N91" s="199"/>
      <c r="O91" s="199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2011-04-06T12:27:13Z</cp:lastPrinted>
  <dcterms:created xsi:type="dcterms:W3CDTF">2011-02-23T15:20:41Z</dcterms:created>
  <dcterms:modified xsi:type="dcterms:W3CDTF">2011-04-11T07:01:56Z</dcterms:modified>
  <cp:category/>
  <cp:version/>
  <cp:contentType/>
  <cp:contentStatus/>
</cp:coreProperties>
</file>